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23970" windowHeight="7410" activeTab="0"/>
  </bookViews>
  <sheets>
    <sheet name="Finanzquelle" sheetId="1" r:id="rId1"/>
  </sheets>
  <definedNames>
    <definedName name="Bereichsuche2Stat" localSheetId="0">'Finanzquelle'!#REF!</definedName>
    <definedName name="BereichsucheStat" localSheetId="0">'Finanzquelle'!#REF!</definedName>
    <definedName name="BereichsucheStat2" localSheetId="0">'Finanzquelle'!#REF!</definedName>
    <definedName name="BereichwerteStat" localSheetId="0">'Finanzquelle'!#REF!</definedName>
    <definedName name="Darstellung">1</definedName>
    <definedName name="_xlnm.Print_Area" localSheetId="0">'Finanzquelle'!$G$6:$AJ$112</definedName>
    <definedName name="_xlnm.Print_Titles" localSheetId="0">'Finanzquelle'!$D:$F,'Finanzquelle'!$1:$5</definedName>
    <definedName name="Einrückung0">"  "</definedName>
    <definedName name="Einrückung1">" "</definedName>
    <definedName name="Einrückung2">"    "</definedName>
    <definedName name="Fak" localSheetId="0">'Finanzquelle'!$D:$D</definedName>
    <definedName name="FB" localSheetId="0">'Finanzquelle'!$B:$B</definedName>
    <definedName name="FBG" localSheetId="0">'Finanzquelle'!$A:$A</definedName>
    <definedName name="FFTextDM">"           "&amp;VLOOKUP([0]!ID,DatenDM,COLUMN(DMKredit),FALSE)&amp;" "&amp;VLOOKUP([0]!ID,DatenDM,COLUMN(DMText1),FALSE)</definedName>
    <definedName name="gültig_bis">"31.12.2099"</definedName>
    <definedName name="gültig_von">"1.1.2002"</definedName>
    <definedName name="Jahr">2006</definedName>
    <definedName name="SHIS" localSheetId="0">'Finanzquelle'!$E:$E</definedName>
    <definedName name="Spaltendifferenz">-1</definedName>
    <definedName name="STUDIS" localSheetId="0">'Finanzquelle'!$C:$C</definedName>
    <definedName name="Stufeneinrückung">" "</definedName>
    <definedName name="SuchSHISStat" localSheetId="0">'Finanzquelle'!$E:$E</definedName>
    <definedName name="SuchWertStat" localSheetId="0">'Finanzquelle'!$E:$E</definedName>
    <definedName name="upersSpalte">-1</definedName>
    <definedName name="Z_1E8CBBCA_0B77_4C95_844D_BAE48846A8F5_.wvu.PrintArea" localSheetId="0" hidden="1">'Finanzquelle'!$G$6:$AJ$112</definedName>
    <definedName name="Z_1E8CBBCA_0B77_4C95_844D_BAE48846A8F5_.wvu.PrintTitles" localSheetId="0" hidden="1">'Finanzquelle'!$D:$F,'Finanzquelle'!$1:$5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<sst xmlns="http://schemas.openxmlformats.org/spreadsheetml/2006/main" count="243" uniqueCount="138">
  <si>
    <t>Übrige Drittmittel</t>
  </si>
  <si>
    <t>Nationalfonds</t>
  </si>
  <si>
    <t>Total Drittmittel</t>
  </si>
  <si>
    <t>Staatsmittel</t>
  </si>
  <si>
    <t>Total Uni</t>
  </si>
  <si>
    <t>Anteil Finanzquellen</t>
  </si>
  <si>
    <t>Personen-Vollzeitäquivalente</t>
  </si>
  <si>
    <t>Prof.</t>
  </si>
  <si>
    <t>Doz.</t>
  </si>
  <si>
    <t>Ass.</t>
  </si>
  <si>
    <t>Adm.</t>
  </si>
  <si>
    <t>Total</t>
  </si>
  <si>
    <t>DM</t>
  </si>
  <si>
    <t>NF</t>
  </si>
  <si>
    <t>T-DM</t>
  </si>
  <si>
    <t>Staat</t>
  </si>
  <si>
    <t>Anz.</t>
  </si>
  <si>
    <t>%</t>
  </si>
  <si>
    <t>FBG</t>
  </si>
  <si>
    <t>FB</t>
  </si>
  <si>
    <t>STUDIS</t>
  </si>
  <si>
    <t>Fak</t>
  </si>
  <si>
    <t>SHIS</t>
  </si>
  <si>
    <t>Geistes. &amp; Sozialwisssenschaften</t>
  </si>
  <si>
    <t>T</t>
  </si>
  <si>
    <t>Theologie</t>
  </si>
  <si>
    <t>Sprach-+Literaturwissenschaften.</t>
  </si>
  <si>
    <t>Historische+Kulturwiss.</t>
  </si>
  <si>
    <t>Sozialwissenschaften</t>
  </si>
  <si>
    <t>Geist./Soz./Übrige (LLB, SLA, HLA I)</t>
  </si>
  <si>
    <t>Wirtschaftswissenschaften</t>
  </si>
  <si>
    <t>Recht</t>
  </si>
  <si>
    <t>Exakte &amp; Naturwissenschaften</t>
  </si>
  <si>
    <t>Exakte Wissenschaften</t>
  </si>
  <si>
    <t>Naturwissenschaften</t>
  </si>
  <si>
    <t>Exakte + Nat. (BES; HLA Nat)</t>
  </si>
  <si>
    <t>Medizin &amp; Pharmazie</t>
  </si>
  <si>
    <t>Humanmedizin/</t>
  </si>
  <si>
    <t>Zahnmedizin</t>
  </si>
  <si>
    <t>Veterinärmedizin</t>
  </si>
  <si>
    <t>Pharmazie</t>
  </si>
  <si>
    <t>Medizin Pharmazie Übriges</t>
  </si>
  <si>
    <t>Interdisz. (Sport, Ökologie)</t>
  </si>
  <si>
    <t>Zentralbereich</t>
  </si>
  <si>
    <t>Zentrale Verwaltung</t>
  </si>
  <si>
    <t>Zentrale Bibliotheken</t>
  </si>
  <si>
    <t>Technische Dienste und Logistik</t>
  </si>
  <si>
    <t>Dienstl. für MA &amp; Studierende</t>
  </si>
  <si>
    <t>nach Fakultäten</t>
  </si>
  <si>
    <t>TF</t>
  </si>
  <si>
    <t>Lehrerinnen und Lehrerbildung</t>
  </si>
  <si>
    <t>KGE</t>
  </si>
  <si>
    <t>Wirtschafts- und Sozialwissenschaften</t>
  </si>
  <si>
    <t>Medizin</t>
  </si>
  <si>
    <t>Veterinätmedizin</t>
  </si>
  <si>
    <t>Phil. Hist.</t>
  </si>
  <si>
    <t>Phil. Hum.</t>
  </si>
  <si>
    <t>Phil. Nat.</t>
  </si>
  <si>
    <t>653/2100</t>
  </si>
  <si>
    <t>Theologie übrige (Religionswiss.)</t>
  </si>
  <si>
    <t>Protestantische Theologie</t>
  </si>
  <si>
    <t>Christkatholische Theologie</t>
  </si>
  <si>
    <t>632-652</t>
  </si>
  <si>
    <t>Linguistik</t>
  </si>
  <si>
    <t>600-606</t>
  </si>
  <si>
    <t>Deutsche SLW</t>
  </si>
  <si>
    <t>620-622</t>
  </si>
  <si>
    <t>Französische SLW</t>
  </si>
  <si>
    <t>630-634</t>
  </si>
  <si>
    <t>Italienische SLW</t>
  </si>
  <si>
    <t>631/636/637</t>
  </si>
  <si>
    <t>Spanisch SLW</t>
  </si>
  <si>
    <t>610-616</t>
  </si>
  <si>
    <t>Englische SLW</t>
  </si>
  <si>
    <t>640-643</t>
  </si>
  <si>
    <t>Slawische SLW</t>
  </si>
  <si>
    <t>647-648</t>
  </si>
  <si>
    <t>Klass. SLW</t>
  </si>
  <si>
    <t>644-654/2649</t>
  </si>
  <si>
    <t>Vorderorientalische SKW</t>
  </si>
  <si>
    <t>SLW fächerübergr./übrige</t>
  </si>
  <si>
    <t>660/664/750</t>
  </si>
  <si>
    <t>Philosophie</t>
  </si>
  <si>
    <t>655-669</t>
  </si>
  <si>
    <t>Archäologie, Ur-+ Frühgesch.</t>
  </si>
  <si>
    <t>670-675</t>
  </si>
  <si>
    <t>Geschichte</t>
  </si>
  <si>
    <t>657-665</t>
  </si>
  <si>
    <t>Kunstgeschichte</t>
  </si>
  <si>
    <t>Musikwissenschaft</t>
  </si>
  <si>
    <t>Theater-+ Filmwissenschaft</t>
  </si>
  <si>
    <t>Ethnologie + Volkskunde</t>
  </si>
  <si>
    <t>Hist.+Kulturwiss. fächerüb./übrige</t>
  </si>
  <si>
    <t>430/680-690</t>
  </si>
  <si>
    <t>Psychologie</t>
  </si>
  <si>
    <t>661-668</t>
  </si>
  <si>
    <t>Erziehungswissenschaften</t>
  </si>
  <si>
    <t>Soziologie</t>
  </si>
  <si>
    <t>Politikwissenschaft</t>
  </si>
  <si>
    <t>Kommunikations-+ Medienw.</t>
  </si>
  <si>
    <t>Sozialwiss. fächerübergr./übrige</t>
  </si>
  <si>
    <t xml:space="preserve">Geist./Soz.übrige (HLA Hist)           </t>
  </si>
  <si>
    <t>800-830/1000/1030/2002</t>
  </si>
  <si>
    <t>Lehrer. Sek. I (Phil. I)</t>
  </si>
  <si>
    <t>2000-1</t>
  </si>
  <si>
    <t>Lehrer. Vorschul- und Primarstufe</t>
  </si>
  <si>
    <t>Volkswirtschaftslehre</t>
  </si>
  <si>
    <t>Betriebswirtschaftslehre</t>
  </si>
  <si>
    <t>Wirtschaftsw.  fächerüb./übrige</t>
  </si>
  <si>
    <t>2300-13</t>
  </si>
  <si>
    <t>700/705</t>
  </si>
  <si>
    <t>Mathematik</t>
  </si>
  <si>
    <t>Informatik</t>
  </si>
  <si>
    <t>Astronomie</t>
  </si>
  <si>
    <t>Physik</t>
  </si>
  <si>
    <t>Exakte Wiss. fächerübergr./übrige</t>
  </si>
  <si>
    <t>Chemie</t>
  </si>
  <si>
    <t>728/730</t>
  </si>
  <si>
    <t>Biologie</t>
  </si>
  <si>
    <t>735-746</t>
  </si>
  <si>
    <t>Erdwissenschaften</t>
  </si>
  <si>
    <t>Geographie</t>
  </si>
  <si>
    <t>Exakte + Nat (BES; HLA Nat)</t>
  </si>
  <si>
    <t>Ex.+Naturw. Übrige (HLA Nat)</t>
  </si>
  <si>
    <t>850-875/1050/2003</t>
  </si>
  <si>
    <t>Lehrer. Sek. I (Brev. Sec.)</t>
  </si>
  <si>
    <t>400-401</t>
  </si>
  <si>
    <t>Humanmedizin</t>
  </si>
  <si>
    <t>420-421</t>
  </si>
  <si>
    <t>Med. &amp; Pharm. Übrige</t>
  </si>
  <si>
    <t xml:space="preserve">Oekologie </t>
  </si>
  <si>
    <t>Sport</t>
  </si>
  <si>
    <t>1100/1110</t>
  </si>
  <si>
    <t>Interfak. Weiterbildung KGE</t>
  </si>
  <si>
    <t>Zentalbereich</t>
  </si>
  <si>
    <t>nach Finanzquellen im Jahres-Ø</t>
  </si>
  <si>
    <t>Naturwiss. fächerübergr./übrige</t>
  </si>
  <si>
    <t>Interdisz.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</si>
</sst>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s.&quot;\ * #,##0_ ;_ &quot;Frs.&quot;\ * \-#,##0_ ;_ &quot;Frs.&quot;\ * &quot;-&quot;_ ;_ @_ "/>
    <numFmt numFmtId="165" formatCode="_ &quot;Frs.&quot;\ * #,##0.00_ ;_ &quot;Frs.&quot;\ * \-#,##0.00_ ;_ &quot;Frs.&quot;\ * &quot;-&quot;??_ ;_ @_ "/>
    <numFmt numFmtId="166" formatCode="_(* #,##0.00_);_(* \(#,##0.00\);_(* &quot;-&quot;??_);_(@_)"/>
    <numFmt numFmtId="167" formatCode="_(* #,##0_);_(* \(#,##0\);_(* &quot;-&quot;_);_(@_)"/>
    <numFmt numFmtId="168" formatCode="#,###,"/>
    <numFmt numFmtId="169" formatCode="\ ###\ ###\ ###,\ "/>
    <numFmt numFmtId="170" formatCode="###\ ###\ ###"/>
    <numFmt numFmtId="171" formatCode="0.0"/>
    <numFmt numFmtId="172" formatCode="&quot;&gt;=&quot;0%"/>
    <numFmt numFmtId="173" formatCode="0.0%"/>
    <numFmt numFmtId="174" formatCode="00"/>
    <numFmt numFmtId="175" formatCode="#,##0.0"/>
  </numFmts>
  <fonts count="46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5">
    <xf numFmtId="0" fontId="0" fillId="0" borderId="0" xfId="0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74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174" fontId="0" fillId="33" borderId="0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9" fontId="10" fillId="34" borderId="13" xfId="56" applyFont="1" applyFill="1" applyBorder="1" applyAlignment="1">
      <alignment horizont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174" fontId="0" fillId="33" borderId="15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wrapText="1"/>
    </xf>
    <xf numFmtId="9" fontId="0" fillId="33" borderId="17" xfId="56" applyFont="1" applyFill="1" applyBorder="1" applyAlignment="1">
      <alignment horizontal="center" wrapText="1"/>
    </xf>
    <xf numFmtId="9" fontId="0" fillId="34" borderId="17" xfId="56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174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9" fontId="3" fillId="35" borderId="13" xfId="56" applyFont="1" applyFill="1" applyBorder="1" applyAlignment="1">
      <alignment horizontal="center" wrapText="1"/>
    </xf>
    <xf numFmtId="9" fontId="3" fillId="34" borderId="13" xfId="56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vertical="center" wrapText="1"/>
    </xf>
    <xf numFmtId="174" fontId="11" fillId="35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right" wrapText="1"/>
    </xf>
    <xf numFmtId="0" fontId="10" fillId="0" borderId="18" xfId="0" applyFont="1" applyBorder="1" applyAlignment="1">
      <alignment horizontal="center" vertical="center"/>
    </xf>
    <xf numFmtId="174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9" fontId="10" fillId="0" borderId="21" xfId="56" applyFont="1" applyFill="1" applyBorder="1" applyAlignment="1">
      <alignment horizontal="right"/>
    </xf>
    <xf numFmtId="9" fontId="10" fillId="34" borderId="21" xfId="56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174" fontId="0" fillId="0" borderId="1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9" fontId="0" fillId="0" borderId="21" xfId="56" applyFont="1" applyFill="1" applyBorder="1" applyAlignment="1">
      <alignment horizontal="right"/>
    </xf>
    <xf numFmtId="9" fontId="0" fillId="34" borderId="21" xfId="56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9" fontId="0" fillId="0" borderId="19" xfId="56" applyFont="1" applyFill="1" applyBorder="1" applyAlignment="1">
      <alignment horizontal="right"/>
    </xf>
    <xf numFmtId="9" fontId="0" fillId="34" borderId="19" xfId="56" applyFont="1" applyFill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17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9" fontId="0" fillId="0" borderId="23" xfId="56" applyFont="1" applyFill="1" applyBorder="1" applyAlignment="1">
      <alignment horizontal="right"/>
    </xf>
    <xf numFmtId="9" fontId="0" fillId="34" borderId="23" xfId="56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174" fontId="0" fillId="0" borderId="1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9" fontId="0" fillId="0" borderId="13" xfId="56" applyFont="1" applyFill="1" applyBorder="1" applyAlignment="1">
      <alignment horizontal="right"/>
    </xf>
    <xf numFmtId="9" fontId="0" fillId="34" borderId="13" xfId="56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9" fontId="10" fillId="0" borderId="18" xfId="56" applyFont="1" applyFill="1" applyBorder="1" applyAlignment="1">
      <alignment horizontal="right"/>
    </xf>
    <xf numFmtId="9" fontId="10" fillId="34" borderId="18" xfId="56" applyFont="1" applyFill="1" applyBorder="1" applyAlignment="1">
      <alignment horizontal="right"/>
    </xf>
    <xf numFmtId="0" fontId="10" fillId="0" borderId="26" xfId="0" applyFont="1" applyBorder="1" applyAlignment="1">
      <alignment vertical="center"/>
    </xf>
    <xf numFmtId="174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wrapText="1"/>
    </xf>
    <xf numFmtId="9" fontId="10" fillId="0" borderId="27" xfId="56" applyFont="1" applyBorder="1" applyAlignment="1">
      <alignment/>
    </xf>
    <xf numFmtId="9" fontId="10" fillId="34" borderId="27" xfId="56" applyFont="1" applyFill="1" applyBorder="1" applyAlignment="1">
      <alignment/>
    </xf>
    <xf numFmtId="0" fontId="0" fillId="0" borderId="0" xfId="0" applyAlignment="1">
      <alignment vertical="center"/>
    </xf>
    <xf numFmtId="17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21" xfId="0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35" borderId="29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174" fontId="9" fillId="35" borderId="29" xfId="0" applyNumberFormat="1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9" fontId="10" fillId="35" borderId="29" xfId="56" applyFont="1" applyFill="1" applyBorder="1" applyAlignment="1">
      <alignment horizontal="right"/>
    </xf>
    <xf numFmtId="9" fontId="10" fillId="34" borderId="10" xfId="56" applyFont="1" applyFill="1" applyBorder="1" applyAlignment="1">
      <alignment horizontal="right"/>
    </xf>
    <xf numFmtId="9" fontId="10" fillId="35" borderId="10" xfId="56" applyFont="1" applyFill="1" applyBorder="1" applyAlignment="1">
      <alignment horizontal="right"/>
    </xf>
    <xf numFmtId="0" fontId="9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174" fontId="9" fillId="35" borderId="19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left" vertical="center" wrapText="1"/>
    </xf>
    <xf numFmtId="9" fontId="10" fillId="35" borderId="19" xfId="56" applyFont="1" applyFill="1" applyBorder="1" applyAlignment="1">
      <alignment horizontal="right"/>
    </xf>
    <xf numFmtId="9" fontId="10" fillId="34" borderId="20" xfId="56" applyFont="1" applyFill="1" applyBorder="1" applyAlignment="1">
      <alignment horizontal="right"/>
    </xf>
    <xf numFmtId="9" fontId="10" fillId="35" borderId="20" xfId="56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/>
    </xf>
    <xf numFmtId="9" fontId="0" fillId="0" borderId="18" xfId="56" applyFont="1" applyFill="1" applyBorder="1" applyAlignment="1">
      <alignment horizontal="right"/>
    </xf>
    <xf numFmtId="9" fontId="0" fillId="34" borderId="22" xfId="56" applyFont="1" applyFill="1" applyBorder="1" applyAlignment="1">
      <alignment horizontal="right"/>
    </xf>
    <xf numFmtId="9" fontId="0" fillId="0" borderId="22" xfId="56" applyFont="1" applyFill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174" fontId="3" fillId="0" borderId="19" xfId="0" applyNumberFormat="1" applyFont="1" applyBorder="1" applyAlignment="1">
      <alignment horizontal="center" vertical="center"/>
    </xf>
    <xf numFmtId="9" fontId="0" fillId="34" borderId="20" xfId="56" applyFont="1" applyFill="1" applyBorder="1" applyAlignment="1">
      <alignment horizontal="right"/>
    </xf>
    <xf numFmtId="9" fontId="0" fillId="0" borderId="20" xfId="56" applyFont="1" applyFill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4" fontId="3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9" fontId="0" fillId="34" borderId="24" xfId="56" applyFont="1" applyFill="1" applyBorder="1" applyAlignment="1">
      <alignment horizontal="right"/>
    </xf>
    <xf numFmtId="9" fontId="0" fillId="0" borderId="24" xfId="56" applyFont="1" applyFill="1" applyBorder="1" applyAlignment="1">
      <alignment horizontal="right"/>
    </xf>
    <xf numFmtId="0" fontId="9" fillId="35" borderId="21" xfId="0" applyFont="1" applyFill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/>
    </xf>
    <xf numFmtId="174" fontId="9" fillId="35" borderId="21" xfId="0" applyNumberFormat="1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left" vertical="center" wrapText="1"/>
    </xf>
    <xf numFmtId="9" fontId="10" fillId="35" borderId="21" xfId="56" applyFont="1" applyFill="1" applyBorder="1" applyAlignment="1">
      <alignment horizontal="right"/>
    </xf>
    <xf numFmtId="9" fontId="10" fillId="34" borderId="28" xfId="56" applyFont="1" applyFill="1" applyBorder="1" applyAlignment="1">
      <alignment horizontal="right"/>
    </xf>
    <xf numFmtId="9" fontId="10" fillId="35" borderId="28" xfId="56" applyFont="1" applyFill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56" applyAlignment="1">
      <alignment/>
    </xf>
    <xf numFmtId="175" fontId="0" fillId="33" borderId="13" xfId="0" applyNumberFormat="1" applyFont="1" applyFill="1" applyBorder="1" applyAlignment="1">
      <alignment horizontal="center" wrapText="1"/>
    </xf>
    <xf numFmtId="175" fontId="10" fillId="34" borderId="13" xfId="0" applyNumberFormat="1" applyFont="1" applyFill="1" applyBorder="1" applyAlignment="1">
      <alignment horizontal="center" wrapText="1"/>
    </xf>
    <xf numFmtId="175" fontId="0" fillId="33" borderId="17" xfId="0" applyNumberFormat="1" applyFont="1" applyFill="1" applyBorder="1" applyAlignment="1">
      <alignment horizontal="center" wrapText="1"/>
    </xf>
    <xf numFmtId="175" fontId="0" fillId="34" borderId="17" xfId="0" applyNumberFormat="1" applyFont="1" applyFill="1" applyBorder="1" applyAlignment="1">
      <alignment horizontal="center" wrapText="1"/>
    </xf>
    <xf numFmtId="175" fontId="3" fillId="35" borderId="13" xfId="0" applyNumberFormat="1" applyFont="1" applyFill="1" applyBorder="1" applyAlignment="1">
      <alignment horizontal="center" wrapText="1"/>
    </xf>
    <xf numFmtId="175" fontId="3" fillId="34" borderId="13" xfId="0" applyNumberFormat="1" applyFont="1" applyFill="1" applyBorder="1" applyAlignment="1">
      <alignment horizontal="center" wrapText="1"/>
    </xf>
    <xf numFmtId="175" fontId="11" fillId="34" borderId="13" xfId="0" applyNumberFormat="1" applyFont="1" applyFill="1" applyBorder="1" applyAlignment="1">
      <alignment horizontal="center" wrapText="1"/>
    </xf>
    <xf numFmtId="175" fontId="10" fillId="0" borderId="21" xfId="0" applyNumberFormat="1" applyFont="1" applyFill="1" applyBorder="1" applyAlignment="1">
      <alignment horizontal="right"/>
    </xf>
    <xf numFmtId="175" fontId="10" fillId="34" borderId="21" xfId="0" applyNumberFormat="1" applyFont="1" applyFill="1" applyBorder="1" applyAlignment="1">
      <alignment horizontal="right"/>
    </xf>
    <xf numFmtId="175" fontId="0" fillId="0" borderId="21" xfId="0" applyNumberFormat="1" applyFont="1" applyFill="1" applyBorder="1" applyAlignment="1">
      <alignment horizontal="right"/>
    </xf>
    <xf numFmtId="175" fontId="0" fillId="34" borderId="21" xfId="0" applyNumberFormat="1" applyFont="1" applyFill="1" applyBorder="1" applyAlignment="1">
      <alignment horizontal="right"/>
    </xf>
    <xf numFmtId="175" fontId="0" fillId="0" borderId="19" xfId="0" applyNumberFormat="1" applyFont="1" applyFill="1" applyBorder="1" applyAlignment="1">
      <alignment horizontal="right"/>
    </xf>
    <xf numFmtId="175" fontId="0" fillId="34" borderId="19" xfId="0" applyNumberFormat="1" applyFont="1" applyFill="1" applyBorder="1" applyAlignment="1">
      <alignment horizontal="right"/>
    </xf>
    <xf numFmtId="175" fontId="0" fillId="0" borderId="23" xfId="0" applyNumberFormat="1" applyFont="1" applyFill="1" applyBorder="1" applyAlignment="1">
      <alignment horizontal="right"/>
    </xf>
    <xf numFmtId="175" fontId="0" fillId="34" borderId="23" xfId="0" applyNumberFormat="1" applyFont="1" applyFill="1" applyBorder="1" applyAlignment="1">
      <alignment horizontal="right"/>
    </xf>
    <xf numFmtId="175" fontId="0" fillId="0" borderId="13" xfId="0" applyNumberFormat="1" applyFont="1" applyFill="1" applyBorder="1" applyAlignment="1">
      <alignment horizontal="right"/>
    </xf>
    <xf numFmtId="175" fontId="0" fillId="34" borderId="13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175" fontId="10" fillId="34" borderId="18" xfId="0" applyNumberFormat="1" applyFont="1" applyFill="1" applyBorder="1" applyAlignment="1">
      <alignment horizontal="right"/>
    </xf>
    <xf numFmtId="175" fontId="10" fillId="0" borderId="27" xfId="0" applyNumberFormat="1" applyFont="1" applyBorder="1" applyAlignment="1">
      <alignment/>
    </xf>
    <xf numFmtId="175" fontId="10" fillId="34" borderId="27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0" fillId="35" borderId="29" xfId="0" applyNumberFormat="1" applyFont="1" applyFill="1" applyBorder="1" applyAlignment="1">
      <alignment horizontal="right"/>
    </xf>
    <xf numFmtId="175" fontId="10" fillId="34" borderId="10" xfId="0" applyNumberFormat="1" applyFont="1" applyFill="1" applyBorder="1" applyAlignment="1">
      <alignment horizontal="right"/>
    </xf>
    <xf numFmtId="175" fontId="10" fillId="35" borderId="19" xfId="0" applyNumberFormat="1" applyFont="1" applyFill="1" applyBorder="1" applyAlignment="1">
      <alignment horizontal="right"/>
    </xf>
    <xf numFmtId="175" fontId="10" fillId="34" borderId="20" xfId="0" applyNumberFormat="1" applyFont="1" applyFill="1" applyBorder="1" applyAlignment="1">
      <alignment horizontal="right"/>
    </xf>
    <xf numFmtId="175" fontId="0" fillId="0" borderId="18" xfId="0" applyNumberFormat="1" applyFont="1" applyFill="1" applyBorder="1" applyAlignment="1">
      <alignment horizontal="right"/>
    </xf>
    <xf numFmtId="175" fontId="0" fillId="34" borderId="22" xfId="0" applyNumberFormat="1" applyFont="1" applyFill="1" applyBorder="1" applyAlignment="1">
      <alignment horizontal="right"/>
    </xf>
    <xf numFmtId="175" fontId="0" fillId="0" borderId="22" xfId="0" applyNumberFormat="1" applyFont="1" applyFill="1" applyBorder="1" applyAlignment="1">
      <alignment horizontal="right"/>
    </xf>
    <xf numFmtId="175" fontId="0" fillId="34" borderId="20" xfId="0" applyNumberFormat="1" applyFont="1" applyFill="1" applyBorder="1" applyAlignment="1">
      <alignment horizontal="right"/>
    </xf>
    <xf numFmtId="175" fontId="0" fillId="0" borderId="20" xfId="0" applyNumberFormat="1" applyFont="1" applyFill="1" applyBorder="1" applyAlignment="1">
      <alignment horizontal="right"/>
    </xf>
    <xf numFmtId="175" fontId="0" fillId="34" borderId="24" xfId="0" applyNumberFormat="1" applyFont="1" applyFill="1" applyBorder="1" applyAlignment="1">
      <alignment horizontal="right"/>
    </xf>
    <xf numFmtId="175" fontId="0" fillId="0" borderId="24" xfId="0" applyNumberFormat="1" applyFont="1" applyFill="1" applyBorder="1" applyAlignment="1">
      <alignment horizontal="right"/>
    </xf>
    <xf numFmtId="175" fontId="10" fillId="35" borderId="21" xfId="0" applyNumberFormat="1" applyFont="1" applyFill="1" applyBorder="1" applyAlignment="1">
      <alignment horizontal="right"/>
    </xf>
    <xf numFmtId="175" fontId="10" fillId="34" borderId="28" xfId="0" applyNumberFormat="1" applyFont="1" applyFill="1" applyBorder="1" applyAlignment="1">
      <alignment horizontal="right"/>
    </xf>
    <xf numFmtId="9" fontId="10" fillId="33" borderId="25" xfId="56" applyFont="1" applyFill="1" applyBorder="1" applyAlignment="1">
      <alignment horizontal="center"/>
    </xf>
    <xf numFmtId="9" fontId="10" fillId="33" borderId="30" xfId="56" applyFont="1" applyFill="1" applyBorder="1" applyAlignment="1">
      <alignment horizontal="center"/>
    </xf>
    <xf numFmtId="175" fontId="10" fillId="33" borderId="25" xfId="0" applyNumberFormat="1" applyFont="1" applyFill="1" applyBorder="1" applyAlignment="1">
      <alignment horizontal="center"/>
    </xf>
    <xf numFmtId="175" fontId="10" fillId="33" borderId="30" xfId="0" applyNumberFormat="1" applyFont="1" applyFill="1" applyBorder="1" applyAlignment="1">
      <alignment horizontal="center"/>
    </xf>
    <xf numFmtId="175" fontId="10" fillId="33" borderId="31" xfId="0" applyNumberFormat="1" applyFont="1" applyFill="1" applyBorder="1" applyAlignment="1">
      <alignment horizontal="center"/>
    </xf>
    <xf numFmtId="175" fontId="10" fillId="34" borderId="25" xfId="0" applyNumberFormat="1" applyFont="1" applyFill="1" applyBorder="1" applyAlignment="1">
      <alignment horizontal="center"/>
    </xf>
    <xf numFmtId="175" fontId="10" fillId="34" borderId="30" xfId="0" applyNumberFormat="1" applyFont="1" applyFill="1" applyBorder="1" applyAlignment="1">
      <alignment horizontal="center"/>
    </xf>
    <xf numFmtId="175" fontId="10" fillId="34" borderId="31" xfId="0" applyNumberFormat="1" applyFont="1" applyFill="1" applyBorder="1" applyAlignment="1">
      <alignment horizont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Milliers [0]_Feuil1" xfId="49"/>
    <cellStyle name="Milliers_Feuil1" xfId="50"/>
    <cellStyle name="Monétaire [0]_EPFL1.2" xfId="51"/>
    <cellStyle name="Monétaire_EPFL1.2" xfId="52"/>
    <cellStyle name="Neutral" xfId="53"/>
    <cellStyle name="Normal_EPFL1.2" xfId="54"/>
    <cellStyle name="Notiz" xfId="55"/>
    <cellStyle name="Percent" xfId="56"/>
    <cellStyle name="Schlecht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9525</xdr:rowOff>
    </xdr:from>
    <xdr:to>
      <xdr:col>4</xdr:col>
      <xdr:colOff>447675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952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7"/>
  <sheetViews>
    <sheetView showGridLines="0" tabSelected="1" zoomScalePageLayoutView="0" workbookViewId="0" topLeftCell="D1">
      <pane xSplit="3" ySplit="5" topLeftCell="G6" activePane="bottomRight" state="frozen"/>
      <selection pane="topLeft" activeCell="D1" sqref="D1"/>
      <selection pane="topRight" activeCell="G1" sqref="G1"/>
      <selection pane="bottomLeft" activeCell="D92" sqref="D92"/>
      <selection pane="bottomRight" activeCell="Y31" sqref="Y31"/>
    </sheetView>
  </sheetViews>
  <sheetFormatPr defaultColWidth="11.421875" defaultRowHeight="12.75"/>
  <cols>
    <col min="1" max="3" width="7.28125" style="0" customWidth="1"/>
    <col min="4" max="4" width="4.57421875" style="119" customWidth="1"/>
    <col min="5" max="5" width="7.28125" style="120" customWidth="1"/>
    <col min="6" max="6" width="34.140625" style="73" customWidth="1"/>
    <col min="7" max="10" width="6.140625" style="143" customWidth="1"/>
    <col min="11" max="11" width="6.421875" style="143" customWidth="1"/>
    <col min="12" max="16" width="6.140625" style="143" customWidth="1"/>
    <col min="17" max="21" width="6.140625" style="143" hidden="1" customWidth="1"/>
    <col min="22" max="24" width="6.140625" style="143" customWidth="1"/>
    <col min="25" max="25" width="7.140625" style="143" customWidth="1"/>
    <col min="26" max="26" width="7.8515625" style="143" customWidth="1"/>
    <col min="27" max="28" width="6.140625" style="143" customWidth="1"/>
    <col min="29" max="29" width="7.421875" style="143" customWidth="1"/>
    <col min="30" max="30" width="7.7109375" style="143" customWidth="1"/>
    <col min="31" max="31" width="7.28125" style="143" customWidth="1"/>
    <col min="32" max="36" width="6.8515625" style="121" customWidth="1"/>
  </cols>
  <sheetData>
    <row r="1" spans="1:36" ht="15.75">
      <c r="A1" s="1"/>
      <c r="B1" s="2"/>
      <c r="C1" s="2"/>
      <c r="D1" s="3"/>
      <c r="E1" s="4"/>
      <c r="F1" s="5">
        <f>Jahr</f>
        <v>2006</v>
      </c>
      <c r="G1" s="159" t="s">
        <v>0</v>
      </c>
      <c r="H1" s="160"/>
      <c r="I1" s="160"/>
      <c r="J1" s="160"/>
      <c r="K1" s="161"/>
      <c r="L1" s="159" t="s">
        <v>1</v>
      </c>
      <c r="M1" s="160"/>
      <c r="N1" s="160"/>
      <c r="O1" s="160"/>
      <c r="P1" s="161"/>
      <c r="Q1" s="162" t="s">
        <v>2</v>
      </c>
      <c r="R1" s="163"/>
      <c r="S1" s="163"/>
      <c r="T1" s="163"/>
      <c r="U1" s="164"/>
      <c r="V1" s="159" t="s">
        <v>3</v>
      </c>
      <c r="W1" s="160"/>
      <c r="X1" s="160"/>
      <c r="Y1" s="160"/>
      <c r="Z1" s="161"/>
      <c r="AA1" s="162" t="s">
        <v>4</v>
      </c>
      <c r="AB1" s="163"/>
      <c r="AC1" s="163"/>
      <c r="AD1" s="163"/>
      <c r="AE1" s="164"/>
      <c r="AF1" s="157" t="s">
        <v>5</v>
      </c>
      <c r="AG1" s="158"/>
      <c r="AH1" s="158"/>
      <c r="AI1" s="158"/>
      <c r="AJ1" s="158"/>
    </row>
    <row r="2" spans="1:36" ht="12.75">
      <c r="A2" s="6"/>
      <c r="B2" s="7"/>
      <c r="C2" s="7"/>
      <c r="D2" s="8"/>
      <c r="E2" s="9"/>
      <c r="F2" s="10" t="s">
        <v>6</v>
      </c>
      <c r="G2" s="122" t="s">
        <v>7</v>
      </c>
      <c r="H2" s="122" t="s">
        <v>8</v>
      </c>
      <c r="I2" s="122" t="s">
        <v>9</v>
      </c>
      <c r="J2" s="122" t="s">
        <v>10</v>
      </c>
      <c r="K2" s="123" t="s">
        <v>11</v>
      </c>
      <c r="L2" s="122" t="s">
        <v>7</v>
      </c>
      <c r="M2" s="122" t="s">
        <v>8</v>
      </c>
      <c r="N2" s="122" t="s">
        <v>9</v>
      </c>
      <c r="O2" s="122" t="s">
        <v>10</v>
      </c>
      <c r="P2" s="123" t="s">
        <v>11</v>
      </c>
      <c r="Q2" s="122" t="s">
        <v>7</v>
      </c>
      <c r="R2" s="122" t="s">
        <v>8</v>
      </c>
      <c r="S2" s="122" t="s">
        <v>9</v>
      </c>
      <c r="T2" s="122" t="s">
        <v>10</v>
      </c>
      <c r="U2" s="123" t="s">
        <v>11</v>
      </c>
      <c r="V2" s="122" t="s">
        <v>7</v>
      </c>
      <c r="W2" s="122" t="s">
        <v>8</v>
      </c>
      <c r="X2" s="122" t="s">
        <v>9</v>
      </c>
      <c r="Y2" s="122" t="s">
        <v>10</v>
      </c>
      <c r="Z2" s="123" t="s">
        <v>11</v>
      </c>
      <c r="AA2" s="122" t="s">
        <v>7</v>
      </c>
      <c r="AB2" s="122" t="s">
        <v>8</v>
      </c>
      <c r="AC2" s="122" t="s">
        <v>9</v>
      </c>
      <c r="AD2" s="122" t="s">
        <v>10</v>
      </c>
      <c r="AE2" s="123" t="s">
        <v>11</v>
      </c>
      <c r="AF2" s="11" t="s">
        <v>12</v>
      </c>
      <c r="AG2" s="11" t="s">
        <v>13</v>
      </c>
      <c r="AH2" s="12" t="s">
        <v>14</v>
      </c>
      <c r="AI2" s="11" t="s">
        <v>15</v>
      </c>
      <c r="AJ2" s="12" t="s">
        <v>11</v>
      </c>
    </row>
    <row r="3" spans="1:36" ht="12.75">
      <c r="A3" s="13"/>
      <c r="B3" s="14"/>
      <c r="C3" s="14"/>
      <c r="D3" s="15"/>
      <c r="E3" s="16"/>
      <c r="F3" s="17" t="s">
        <v>135</v>
      </c>
      <c r="G3" s="124" t="s">
        <v>16</v>
      </c>
      <c r="H3" s="124" t="s">
        <v>16</v>
      </c>
      <c r="I3" s="124" t="s">
        <v>16</v>
      </c>
      <c r="J3" s="124" t="s">
        <v>16</v>
      </c>
      <c r="K3" s="125" t="s">
        <v>16</v>
      </c>
      <c r="L3" s="124" t="s">
        <v>16</v>
      </c>
      <c r="M3" s="124" t="s">
        <v>16</v>
      </c>
      <c r="N3" s="124" t="s">
        <v>16</v>
      </c>
      <c r="O3" s="124" t="s">
        <v>16</v>
      </c>
      <c r="P3" s="125" t="s">
        <v>16</v>
      </c>
      <c r="Q3" s="125" t="s">
        <v>16</v>
      </c>
      <c r="R3" s="125" t="s">
        <v>16</v>
      </c>
      <c r="S3" s="125" t="s">
        <v>16</v>
      </c>
      <c r="T3" s="125" t="s">
        <v>16</v>
      </c>
      <c r="U3" s="125" t="s">
        <v>16</v>
      </c>
      <c r="V3" s="124" t="s">
        <v>16</v>
      </c>
      <c r="W3" s="124" t="s">
        <v>16</v>
      </c>
      <c r="X3" s="124" t="s">
        <v>16</v>
      </c>
      <c r="Y3" s="124" t="s">
        <v>16</v>
      </c>
      <c r="Z3" s="125" t="s">
        <v>16</v>
      </c>
      <c r="AA3" s="125" t="s">
        <v>16</v>
      </c>
      <c r="AB3" s="125" t="s">
        <v>16</v>
      </c>
      <c r="AC3" s="125" t="s">
        <v>16</v>
      </c>
      <c r="AD3" s="125" t="s">
        <v>16</v>
      </c>
      <c r="AE3" s="125" t="s">
        <v>16</v>
      </c>
      <c r="AF3" s="18" t="s">
        <v>17</v>
      </c>
      <c r="AG3" s="18" t="s">
        <v>17</v>
      </c>
      <c r="AH3" s="19" t="s">
        <v>17</v>
      </c>
      <c r="AI3" s="18" t="s">
        <v>17</v>
      </c>
      <c r="AJ3" s="19" t="s">
        <v>17</v>
      </c>
    </row>
    <row r="4" spans="1:36" ht="12.75">
      <c r="A4" s="20"/>
      <c r="B4" s="20"/>
      <c r="C4" s="20"/>
      <c r="D4" s="21" t="str">
        <f aca="true" t="shared" si="0" ref="D4:AJ4">IF((64+COLUMN(D4)-COLUMN($C:$C))&lt;91,CHAR(64+COLUMN(D4)-COLUMN($C:$C)),"A"&amp;CHAR(64-26+COLUMN(D4)-COLUMN($C:$C)))</f>
        <v>A</v>
      </c>
      <c r="E4" s="20" t="str">
        <f t="shared" si="0"/>
        <v>B</v>
      </c>
      <c r="F4" s="22" t="str">
        <f t="shared" si="0"/>
        <v>C</v>
      </c>
      <c r="G4" s="126" t="str">
        <f t="shared" si="0"/>
        <v>D</v>
      </c>
      <c r="H4" s="126" t="str">
        <f t="shared" si="0"/>
        <v>E</v>
      </c>
      <c r="I4" s="126" t="str">
        <f t="shared" si="0"/>
        <v>F</v>
      </c>
      <c r="J4" s="126" t="str">
        <f t="shared" si="0"/>
        <v>G</v>
      </c>
      <c r="K4" s="127" t="str">
        <f t="shared" si="0"/>
        <v>H</v>
      </c>
      <c r="L4" s="126" t="str">
        <f t="shared" si="0"/>
        <v>I</v>
      </c>
      <c r="M4" s="126" t="str">
        <f t="shared" si="0"/>
        <v>J</v>
      </c>
      <c r="N4" s="126" t="str">
        <f t="shared" si="0"/>
        <v>K</v>
      </c>
      <c r="O4" s="126" t="str">
        <f t="shared" si="0"/>
        <v>L</v>
      </c>
      <c r="P4" s="127" t="str">
        <f t="shared" si="0"/>
        <v>M</v>
      </c>
      <c r="Q4" s="126" t="str">
        <f t="shared" si="0"/>
        <v>N</v>
      </c>
      <c r="R4" s="126" t="str">
        <f t="shared" si="0"/>
        <v>O</v>
      </c>
      <c r="S4" s="126" t="str">
        <f t="shared" si="0"/>
        <v>P</v>
      </c>
      <c r="T4" s="126" t="str">
        <f t="shared" si="0"/>
        <v>Q</v>
      </c>
      <c r="U4" s="127" t="str">
        <f t="shared" si="0"/>
        <v>R</v>
      </c>
      <c r="V4" s="126" t="str">
        <f t="shared" si="0"/>
        <v>S</v>
      </c>
      <c r="W4" s="126" t="str">
        <f t="shared" si="0"/>
        <v>T</v>
      </c>
      <c r="X4" s="126" t="str">
        <f t="shared" si="0"/>
        <v>U</v>
      </c>
      <c r="Y4" s="126" t="str">
        <f t="shared" si="0"/>
        <v>V</v>
      </c>
      <c r="Z4" s="127" t="str">
        <f t="shared" si="0"/>
        <v>W</v>
      </c>
      <c r="AA4" s="126" t="str">
        <f t="shared" si="0"/>
        <v>X</v>
      </c>
      <c r="AB4" s="126" t="str">
        <f t="shared" si="0"/>
        <v>Y</v>
      </c>
      <c r="AC4" s="126" t="str">
        <f t="shared" si="0"/>
        <v>Z</v>
      </c>
      <c r="AD4" s="126" t="str">
        <f t="shared" si="0"/>
        <v>AA</v>
      </c>
      <c r="AE4" s="127" t="str">
        <f t="shared" si="0"/>
        <v>AB</v>
      </c>
      <c r="AF4" s="24" t="str">
        <f t="shared" si="0"/>
        <v>AC</v>
      </c>
      <c r="AG4" s="24" t="str">
        <f t="shared" si="0"/>
        <v>AD</v>
      </c>
      <c r="AH4" s="25" t="str">
        <f t="shared" si="0"/>
        <v>AE</v>
      </c>
      <c r="AI4" s="24" t="str">
        <f t="shared" si="0"/>
        <v>AF</v>
      </c>
      <c r="AJ4" s="25" t="str">
        <f t="shared" si="0"/>
        <v>AG</v>
      </c>
    </row>
    <row r="5" spans="1:36" ht="12.75">
      <c r="A5" s="26" t="s">
        <v>18</v>
      </c>
      <c r="B5" s="26" t="s">
        <v>19</v>
      </c>
      <c r="C5" s="26" t="s">
        <v>20</v>
      </c>
      <c r="D5" s="27" t="s">
        <v>21</v>
      </c>
      <c r="E5" s="20" t="s">
        <v>22</v>
      </c>
      <c r="F5" s="28"/>
      <c r="G5" s="126"/>
      <c r="H5" s="126"/>
      <c r="I5" s="126"/>
      <c r="J5" s="126"/>
      <c r="K5" s="127" t="str">
        <f>G4&amp;"+"&amp;J4</f>
        <v>D+G</v>
      </c>
      <c r="L5" s="126"/>
      <c r="M5" s="126"/>
      <c r="N5" s="126"/>
      <c r="O5" s="126"/>
      <c r="P5" s="127" t="str">
        <f>L4&amp;"+"&amp;O4</f>
        <v>I+L</v>
      </c>
      <c r="Q5" s="126"/>
      <c r="R5" s="126"/>
      <c r="S5" s="126"/>
      <c r="T5" s="126"/>
      <c r="U5" s="127" t="str">
        <f>K4&amp;"+"&amp;P4</f>
        <v>H+M</v>
      </c>
      <c r="V5" s="126"/>
      <c r="W5" s="126"/>
      <c r="X5" s="126"/>
      <c r="Y5" s="126"/>
      <c r="Z5" s="127" t="str">
        <f>V4&amp;"+"&amp;Y4</f>
        <v>S+V</v>
      </c>
      <c r="AA5" s="126"/>
      <c r="AB5" s="126"/>
      <c r="AC5" s="126"/>
      <c r="AD5" s="126"/>
      <c r="AE5" s="128" t="str">
        <f>U4&amp;"+"&amp;Z4</f>
        <v>R+W</v>
      </c>
      <c r="AF5" s="24"/>
      <c r="AG5" s="24"/>
      <c r="AH5" s="23"/>
      <c r="AI5" s="24"/>
      <c r="AJ5" s="23"/>
    </row>
    <row r="6" spans="1:36" s="35" customFormat="1" ht="12.75">
      <c r="A6" s="29"/>
      <c r="B6" s="29"/>
      <c r="C6" s="29"/>
      <c r="D6" s="30"/>
      <c r="E6" s="31">
        <v>1</v>
      </c>
      <c r="F6" s="32" t="s">
        <v>23</v>
      </c>
      <c r="G6" s="129">
        <f>SUMIF(FBG,SHIS,G:G)</f>
        <v>1</v>
      </c>
      <c r="H6" s="129">
        <f>SUMIF(FBG,SHIS,H:H)</f>
        <v>6.471700000000001</v>
      </c>
      <c r="I6" s="129">
        <f>SUMIF(FBG,SHIS,I:I)</f>
        <v>54.401399999999995</v>
      </c>
      <c r="J6" s="129">
        <f>SUMIF(FBG,SHIS,J:J)</f>
        <v>10.5417</v>
      </c>
      <c r="K6" s="130">
        <f aca="true" t="shared" si="1" ref="K6:K16">SUM(G6:J6)</f>
        <v>72.4148</v>
      </c>
      <c r="L6" s="129">
        <f>SUMIF(FBG,SHIS,L:L)</f>
        <v>6.5833</v>
      </c>
      <c r="M6" s="129">
        <f>SUMIF(FBG,SHIS,M:M)</f>
        <v>0.5024</v>
      </c>
      <c r="N6" s="129">
        <f>SUMIF(FBG,SHIS,N:N)</f>
        <v>53.081399999999995</v>
      </c>
      <c r="O6" s="129">
        <f>SUMIF(FBG,SHIS,O:O)</f>
        <v>0.0896</v>
      </c>
      <c r="P6" s="130">
        <f aca="true" t="shared" si="2" ref="P6:P16">SUM(L6:O6)</f>
        <v>60.256699999999995</v>
      </c>
      <c r="Q6" s="129">
        <f aca="true" t="shared" si="3" ref="Q6:Q30">G6+L6</f>
        <v>7.5833</v>
      </c>
      <c r="R6" s="129">
        <f aca="true" t="shared" si="4" ref="R6:R30">H6+M6</f>
        <v>6.974100000000001</v>
      </c>
      <c r="S6" s="129">
        <f aca="true" t="shared" si="5" ref="S6:S30">I6+N6</f>
        <v>107.4828</v>
      </c>
      <c r="T6" s="129">
        <f aca="true" t="shared" si="6" ref="T6:T30">J6+O6</f>
        <v>10.631300000000001</v>
      </c>
      <c r="U6" s="130">
        <f aca="true" t="shared" si="7" ref="U6:U30">SUM(Q6:T6)</f>
        <v>132.6715</v>
      </c>
      <c r="V6" s="129">
        <f>SUMIF(FBG,SHIS,V:V)</f>
        <v>90.5999</v>
      </c>
      <c r="W6" s="129">
        <f>SUMIF(FBG,SHIS,W:W)</f>
        <v>31.127499999999998</v>
      </c>
      <c r="X6" s="129">
        <f>SUMIF(FBG,SHIS,X:X)</f>
        <v>182.5437</v>
      </c>
      <c r="Y6" s="129">
        <f>SUMIF(FBG,SHIS,Y:Y)</f>
        <v>68.6482</v>
      </c>
      <c r="Z6" s="130">
        <f aca="true" t="shared" si="8" ref="Z6:Z16">SUM(V6:Y6)</f>
        <v>372.9193</v>
      </c>
      <c r="AA6" s="129">
        <f aca="true" t="shared" si="9" ref="AA6:AA30">Q6+V6</f>
        <v>98.1832</v>
      </c>
      <c r="AB6" s="129">
        <f aca="true" t="shared" si="10" ref="AB6:AB30">R6+W6</f>
        <v>38.1016</v>
      </c>
      <c r="AC6" s="129">
        <f aca="true" t="shared" si="11" ref="AC6:AC30">S6+X6</f>
        <v>290.0265</v>
      </c>
      <c r="AD6" s="129">
        <f aca="true" t="shared" si="12" ref="AD6:AD30">T6+Y6</f>
        <v>79.2795</v>
      </c>
      <c r="AE6" s="130">
        <f aca="true" t="shared" si="13" ref="AE6:AE30">SUM(AA6:AD6)</f>
        <v>505.59079999999994</v>
      </c>
      <c r="AF6" s="33">
        <f aca="true" t="shared" si="14" ref="AF6:AF30">IF(ISERROR(K6/$AE6),0,K6/$AE6)</f>
        <v>0.14322808089071243</v>
      </c>
      <c r="AG6" s="33">
        <f aca="true" t="shared" si="15" ref="AG6:AG30">IF(ISERROR(P6/$AE6),0,P6/$AE6)</f>
        <v>0.11918076832094256</v>
      </c>
      <c r="AH6" s="34">
        <f aca="true" t="shared" si="16" ref="AH6:AH30">SUM(AF6:AG6)</f>
        <v>0.26240884921165497</v>
      </c>
      <c r="AI6" s="33">
        <f aca="true" t="shared" si="17" ref="AI6:AI30">IF(ISERROR(Z6/$AE6),0,Z6/$AE6)</f>
        <v>0.7375911507883451</v>
      </c>
      <c r="AJ6" s="34">
        <f aca="true" t="shared" si="18" ref="AJ6:AJ30">SUM(AH6:AI6)</f>
        <v>1</v>
      </c>
    </row>
    <row r="7" spans="1:36" ht="12.75">
      <c r="A7" s="36"/>
      <c r="B7" s="36" t="s">
        <v>24</v>
      </c>
      <c r="C7" s="36"/>
      <c r="D7" s="37"/>
      <c r="E7" s="36">
        <v>1.1</v>
      </c>
      <c r="F7" s="38" t="s">
        <v>25</v>
      </c>
      <c r="G7" s="131">
        <f aca="true" t="shared" si="19" ref="G7:J13">SUMIF(FB,SHIS,G$1:G$65536)</f>
        <v>0</v>
      </c>
      <c r="H7" s="131">
        <f t="shared" si="19"/>
        <v>1.6320000000000001</v>
      </c>
      <c r="I7" s="131">
        <f t="shared" si="19"/>
        <v>1.3967999999999998</v>
      </c>
      <c r="J7" s="131">
        <f t="shared" si="19"/>
        <v>0.7292</v>
      </c>
      <c r="K7" s="132">
        <f t="shared" si="1"/>
        <v>3.758</v>
      </c>
      <c r="L7" s="131">
        <f aca="true" t="shared" si="20" ref="L7:O13">SUMIF(FB,SHIS,L$1:L$65536)</f>
        <v>0</v>
      </c>
      <c r="M7" s="131">
        <f t="shared" si="20"/>
        <v>0</v>
      </c>
      <c r="N7" s="131">
        <f t="shared" si="20"/>
        <v>2.5619999999999994</v>
      </c>
      <c r="O7" s="131">
        <f t="shared" si="20"/>
        <v>0.0385</v>
      </c>
      <c r="P7" s="132">
        <f t="shared" si="2"/>
        <v>2.6004999999999994</v>
      </c>
      <c r="Q7" s="131">
        <f t="shared" si="3"/>
        <v>0</v>
      </c>
      <c r="R7" s="131">
        <f t="shared" si="4"/>
        <v>1.6320000000000001</v>
      </c>
      <c r="S7" s="131">
        <f t="shared" si="5"/>
        <v>3.958799999999999</v>
      </c>
      <c r="T7" s="131">
        <f t="shared" si="6"/>
        <v>0.7676999999999999</v>
      </c>
      <c r="U7" s="132">
        <f t="shared" si="7"/>
        <v>6.358499999999999</v>
      </c>
      <c r="V7" s="131">
        <f aca="true" t="shared" si="21" ref="V7:Y13">SUMIF(FB,SHIS,V$1:V$65536)</f>
        <v>12.7</v>
      </c>
      <c r="W7" s="131">
        <f t="shared" si="21"/>
        <v>6.9376</v>
      </c>
      <c r="X7" s="131">
        <f t="shared" si="21"/>
        <v>13.342000000000002</v>
      </c>
      <c r="Y7" s="131">
        <f t="shared" si="21"/>
        <v>5.971</v>
      </c>
      <c r="Z7" s="132">
        <f t="shared" si="8"/>
        <v>38.95060000000001</v>
      </c>
      <c r="AA7" s="131">
        <f t="shared" si="9"/>
        <v>12.7</v>
      </c>
      <c r="AB7" s="131">
        <f t="shared" si="10"/>
        <v>8.5696</v>
      </c>
      <c r="AC7" s="131">
        <f t="shared" si="11"/>
        <v>17.300800000000002</v>
      </c>
      <c r="AD7" s="131">
        <f t="shared" si="12"/>
        <v>6.7387</v>
      </c>
      <c r="AE7" s="132">
        <f t="shared" si="13"/>
        <v>45.3091</v>
      </c>
      <c r="AF7" s="39">
        <f t="shared" si="14"/>
        <v>0.08294139587853212</v>
      </c>
      <c r="AG7" s="39">
        <f t="shared" si="15"/>
        <v>0.05739465140556752</v>
      </c>
      <c r="AH7" s="40">
        <f t="shared" si="16"/>
        <v>0.14033604728409965</v>
      </c>
      <c r="AI7" s="39">
        <f t="shared" si="17"/>
        <v>0.8596639527159005</v>
      </c>
      <c r="AJ7" s="40">
        <f t="shared" si="18"/>
        <v>1</v>
      </c>
    </row>
    <row r="8" spans="1:36" ht="12.75">
      <c r="A8" s="41"/>
      <c r="B8" s="41" t="s">
        <v>24</v>
      </c>
      <c r="C8" s="41"/>
      <c r="D8" s="42"/>
      <c r="E8" s="41">
        <v>1.2</v>
      </c>
      <c r="F8" s="43" t="s">
        <v>26</v>
      </c>
      <c r="G8" s="133">
        <f t="shared" si="19"/>
        <v>0</v>
      </c>
      <c r="H8" s="133">
        <f t="shared" si="19"/>
        <v>1.0618</v>
      </c>
      <c r="I8" s="133">
        <f t="shared" si="19"/>
        <v>3.4646</v>
      </c>
      <c r="J8" s="133">
        <f t="shared" si="19"/>
        <v>0.1833</v>
      </c>
      <c r="K8" s="134">
        <f t="shared" si="1"/>
        <v>4.7097</v>
      </c>
      <c r="L8" s="133">
        <f t="shared" si="20"/>
        <v>1.75</v>
      </c>
      <c r="M8" s="133">
        <f t="shared" si="20"/>
        <v>0.0062</v>
      </c>
      <c r="N8" s="133">
        <f t="shared" si="20"/>
        <v>10.2417</v>
      </c>
      <c r="O8" s="133">
        <f t="shared" si="20"/>
        <v>0</v>
      </c>
      <c r="P8" s="134">
        <f t="shared" si="2"/>
        <v>11.9979</v>
      </c>
      <c r="Q8" s="133">
        <f t="shared" si="3"/>
        <v>1.75</v>
      </c>
      <c r="R8" s="133">
        <f t="shared" si="4"/>
        <v>1.068</v>
      </c>
      <c r="S8" s="133">
        <f t="shared" si="5"/>
        <v>13.706299999999999</v>
      </c>
      <c r="T8" s="133">
        <f t="shared" si="6"/>
        <v>0.1833</v>
      </c>
      <c r="U8" s="134">
        <f t="shared" si="7"/>
        <v>16.7076</v>
      </c>
      <c r="V8" s="133">
        <f t="shared" si="21"/>
        <v>26.9167</v>
      </c>
      <c r="W8" s="133">
        <f t="shared" si="21"/>
        <v>11.7965</v>
      </c>
      <c r="X8" s="133">
        <f t="shared" si="21"/>
        <v>44.9484</v>
      </c>
      <c r="Y8" s="133">
        <f t="shared" si="21"/>
        <v>15.401</v>
      </c>
      <c r="Z8" s="134">
        <f t="shared" si="8"/>
        <v>99.06259999999999</v>
      </c>
      <c r="AA8" s="133">
        <f t="shared" si="9"/>
        <v>28.6667</v>
      </c>
      <c r="AB8" s="133">
        <f t="shared" si="10"/>
        <v>12.8645</v>
      </c>
      <c r="AC8" s="133">
        <f t="shared" si="11"/>
        <v>58.6547</v>
      </c>
      <c r="AD8" s="133">
        <f t="shared" si="12"/>
        <v>15.584299999999999</v>
      </c>
      <c r="AE8" s="134">
        <f t="shared" si="13"/>
        <v>115.7702</v>
      </c>
      <c r="AF8" s="44">
        <f t="shared" si="14"/>
        <v>0.04068145343102111</v>
      </c>
      <c r="AG8" s="44">
        <f t="shared" si="15"/>
        <v>0.10363547786908893</v>
      </c>
      <c r="AH8" s="45">
        <f t="shared" si="16"/>
        <v>0.14431693130011003</v>
      </c>
      <c r="AI8" s="44">
        <f t="shared" si="17"/>
        <v>0.8556830686998899</v>
      </c>
      <c r="AJ8" s="45">
        <f t="shared" si="18"/>
        <v>0.9999999999999999</v>
      </c>
    </row>
    <row r="9" spans="1:36" ht="12.75">
      <c r="A9" s="41"/>
      <c r="B9" s="41" t="s">
        <v>24</v>
      </c>
      <c r="C9" s="41"/>
      <c r="D9" s="42"/>
      <c r="E9" s="41">
        <v>1.3</v>
      </c>
      <c r="F9" s="43" t="s">
        <v>27</v>
      </c>
      <c r="G9" s="133">
        <f t="shared" si="19"/>
        <v>1</v>
      </c>
      <c r="H9" s="133">
        <f t="shared" si="19"/>
        <v>1.083</v>
      </c>
      <c r="I9" s="133">
        <f t="shared" si="19"/>
        <v>14.2417</v>
      </c>
      <c r="J9" s="133">
        <f t="shared" si="19"/>
        <v>4.9125</v>
      </c>
      <c r="K9" s="134">
        <f t="shared" si="1"/>
        <v>21.2372</v>
      </c>
      <c r="L9" s="133">
        <f t="shared" si="20"/>
        <v>2.8333</v>
      </c>
      <c r="M9" s="133">
        <f t="shared" si="20"/>
        <v>0.0212</v>
      </c>
      <c r="N9" s="133">
        <f t="shared" si="20"/>
        <v>20.996799999999997</v>
      </c>
      <c r="O9" s="133">
        <f t="shared" si="20"/>
        <v>0.0511</v>
      </c>
      <c r="P9" s="134">
        <f t="shared" si="2"/>
        <v>23.902399999999997</v>
      </c>
      <c r="Q9" s="133">
        <f t="shared" si="3"/>
        <v>3.8333</v>
      </c>
      <c r="R9" s="133">
        <f t="shared" si="4"/>
        <v>1.1042</v>
      </c>
      <c r="S9" s="133">
        <f t="shared" si="5"/>
        <v>35.238499999999995</v>
      </c>
      <c r="T9" s="133">
        <f t="shared" si="6"/>
        <v>4.9636</v>
      </c>
      <c r="U9" s="134">
        <f t="shared" si="7"/>
        <v>45.139599999999994</v>
      </c>
      <c r="V9" s="133">
        <f t="shared" si="21"/>
        <v>29.7499</v>
      </c>
      <c r="W9" s="133">
        <f t="shared" si="21"/>
        <v>4.4244</v>
      </c>
      <c r="X9" s="133">
        <f t="shared" si="21"/>
        <v>42.58500000000001</v>
      </c>
      <c r="Y9" s="133">
        <f t="shared" si="21"/>
        <v>17.094399999999997</v>
      </c>
      <c r="Z9" s="134">
        <f t="shared" si="8"/>
        <v>93.8537</v>
      </c>
      <c r="AA9" s="133">
        <f t="shared" si="9"/>
        <v>33.5832</v>
      </c>
      <c r="AB9" s="133">
        <f t="shared" si="10"/>
        <v>5.528600000000001</v>
      </c>
      <c r="AC9" s="133">
        <f t="shared" si="11"/>
        <v>77.8235</v>
      </c>
      <c r="AD9" s="133">
        <f t="shared" si="12"/>
        <v>22.057999999999996</v>
      </c>
      <c r="AE9" s="134">
        <f t="shared" si="13"/>
        <v>138.9933</v>
      </c>
      <c r="AF9" s="44">
        <f t="shared" si="14"/>
        <v>0.15279297635209754</v>
      </c>
      <c r="AG9" s="44">
        <f t="shared" si="15"/>
        <v>0.17196800133531615</v>
      </c>
      <c r="AH9" s="45">
        <f t="shared" si="16"/>
        <v>0.3247609776874137</v>
      </c>
      <c r="AI9" s="44">
        <f t="shared" si="17"/>
        <v>0.6752390223125863</v>
      </c>
      <c r="AJ9" s="45">
        <f t="shared" si="18"/>
        <v>1</v>
      </c>
    </row>
    <row r="10" spans="1:36" ht="12.75">
      <c r="A10" s="41"/>
      <c r="B10" s="41" t="s">
        <v>24</v>
      </c>
      <c r="C10" s="41"/>
      <c r="D10" s="42"/>
      <c r="E10" s="41">
        <v>1.4</v>
      </c>
      <c r="F10" s="43" t="s">
        <v>28</v>
      </c>
      <c r="G10" s="133">
        <f t="shared" si="19"/>
        <v>0</v>
      </c>
      <c r="H10" s="133">
        <f t="shared" si="19"/>
        <v>2.583799999999999</v>
      </c>
      <c r="I10" s="133">
        <f t="shared" si="19"/>
        <v>25.066499999999998</v>
      </c>
      <c r="J10" s="133">
        <f t="shared" si="19"/>
        <v>4.7167</v>
      </c>
      <c r="K10" s="134">
        <f t="shared" si="1"/>
        <v>32.367</v>
      </c>
      <c r="L10" s="133">
        <f t="shared" si="20"/>
        <v>2</v>
      </c>
      <c r="M10" s="133">
        <f t="shared" si="20"/>
        <v>0.475</v>
      </c>
      <c r="N10" s="133">
        <f t="shared" si="20"/>
        <v>19.280899999999995</v>
      </c>
      <c r="O10" s="133">
        <f t="shared" si="20"/>
        <v>0</v>
      </c>
      <c r="P10" s="134">
        <f t="shared" si="2"/>
        <v>21.755899999999997</v>
      </c>
      <c r="Q10" s="133">
        <f t="shared" si="3"/>
        <v>2</v>
      </c>
      <c r="R10" s="133">
        <f t="shared" si="4"/>
        <v>3.0587999999999993</v>
      </c>
      <c r="S10" s="133">
        <f t="shared" si="5"/>
        <v>44.34739999999999</v>
      </c>
      <c r="T10" s="133">
        <f t="shared" si="6"/>
        <v>4.7167</v>
      </c>
      <c r="U10" s="134">
        <f t="shared" si="7"/>
        <v>54.122899999999994</v>
      </c>
      <c r="V10" s="133">
        <f t="shared" si="21"/>
        <v>21.2333</v>
      </c>
      <c r="W10" s="133">
        <f t="shared" si="21"/>
        <v>7.533899999999999</v>
      </c>
      <c r="X10" s="133">
        <f t="shared" si="21"/>
        <v>78.36000000000003</v>
      </c>
      <c r="Y10" s="133">
        <f t="shared" si="21"/>
        <v>27.331799999999998</v>
      </c>
      <c r="Z10" s="134">
        <f t="shared" si="8"/>
        <v>134.45900000000003</v>
      </c>
      <c r="AA10" s="133">
        <f t="shared" si="9"/>
        <v>23.2333</v>
      </c>
      <c r="AB10" s="133">
        <f t="shared" si="10"/>
        <v>10.592699999999999</v>
      </c>
      <c r="AC10" s="133">
        <f t="shared" si="11"/>
        <v>122.70740000000002</v>
      </c>
      <c r="AD10" s="133">
        <f t="shared" si="12"/>
        <v>32.0485</v>
      </c>
      <c r="AE10" s="134">
        <f t="shared" si="13"/>
        <v>188.58190000000002</v>
      </c>
      <c r="AF10" s="44">
        <f t="shared" si="14"/>
        <v>0.17163365094953437</v>
      </c>
      <c r="AG10" s="44">
        <f t="shared" si="15"/>
        <v>0.11536579067238158</v>
      </c>
      <c r="AH10" s="45">
        <f t="shared" si="16"/>
        <v>0.28699944162191593</v>
      </c>
      <c r="AI10" s="44">
        <f t="shared" si="17"/>
        <v>0.7130005583780841</v>
      </c>
      <c r="AJ10" s="45">
        <f t="shared" si="18"/>
        <v>1</v>
      </c>
    </row>
    <row r="11" spans="1:36" ht="12.75">
      <c r="A11" s="46"/>
      <c r="B11" s="46" t="s">
        <v>24</v>
      </c>
      <c r="C11" s="46"/>
      <c r="D11" s="47"/>
      <c r="E11" s="46">
        <v>1.5</v>
      </c>
      <c r="F11" s="48" t="s">
        <v>29</v>
      </c>
      <c r="G11" s="135">
        <f t="shared" si="19"/>
        <v>0</v>
      </c>
      <c r="H11" s="135">
        <f t="shared" si="19"/>
        <v>0.1111</v>
      </c>
      <c r="I11" s="135">
        <f t="shared" si="19"/>
        <v>10.231799999999998</v>
      </c>
      <c r="J11" s="135">
        <f t="shared" si="19"/>
        <v>0</v>
      </c>
      <c r="K11" s="136">
        <f t="shared" si="1"/>
        <v>10.342899999999998</v>
      </c>
      <c r="L11" s="135">
        <f t="shared" si="20"/>
        <v>0</v>
      </c>
      <c r="M11" s="135">
        <f t="shared" si="20"/>
        <v>0</v>
      </c>
      <c r="N11" s="135">
        <f t="shared" si="20"/>
        <v>0</v>
      </c>
      <c r="O11" s="135">
        <f t="shared" si="20"/>
        <v>0</v>
      </c>
      <c r="P11" s="136">
        <f t="shared" si="2"/>
        <v>0</v>
      </c>
      <c r="Q11" s="135">
        <f t="shared" si="3"/>
        <v>0</v>
      </c>
      <c r="R11" s="135">
        <f t="shared" si="4"/>
        <v>0.1111</v>
      </c>
      <c r="S11" s="135">
        <f t="shared" si="5"/>
        <v>10.231799999999998</v>
      </c>
      <c r="T11" s="135">
        <f t="shared" si="6"/>
        <v>0</v>
      </c>
      <c r="U11" s="136">
        <f t="shared" si="7"/>
        <v>10.342899999999998</v>
      </c>
      <c r="V11" s="135">
        <f t="shared" si="21"/>
        <v>0</v>
      </c>
      <c r="W11" s="135">
        <f t="shared" si="21"/>
        <v>0.4351</v>
      </c>
      <c r="X11" s="135">
        <f t="shared" si="21"/>
        <v>3.3083</v>
      </c>
      <c r="Y11" s="135">
        <f t="shared" si="21"/>
        <v>2.85</v>
      </c>
      <c r="Z11" s="136">
        <f t="shared" si="8"/>
        <v>6.5934</v>
      </c>
      <c r="AA11" s="135">
        <f t="shared" si="9"/>
        <v>0</v>
      </c>
      <c r="AB11" s="135">
        <f t="shared" si="10"/>
        <v>0.5462</v>
      </c>
      <c r="AC11" s="135">
        <f t="shared" si="11"/>
        <v>13.540099999999999</v>
      </c>
      <c r="AD11" s="135">
        <f t="shared" si="12"/>
        <v>2.85</v>
      </c>
      <c r="AE11" s="136">
        <f t="shared" si="13"/>
        <v>16.9363</v>
      </c>
      <c r="AF11" s="49">
        <f t="shared" si="14"/>
        <v>0.6106941894038248</v>
      </c>
      <c r="AG11" s="49">
        <f t="shared" si="15"/>
        <v>0</v>
      </c>
      <c r="AH11" s="50">
        <f t="shared" si="16"/>
        <v>0.6106941894038248</v>
      </c>
      <c r="AI11" s="49">
        <f t="shared" si="17"/>
        <v>0.3893058105961751</v>
      </c>
      <c r="AJ11" s="50">
        <f t="shared" si="18"/>
        <v>0.9999999999999999</v>
      </c>
    </row>
    <row r="12" spans="1:36" ht="12.75">
      <c r="A12" s="51"/>
      <c r="B12" s="51" t="s">
        <v>24</v>
      </c>
      <c r="C12" s="51"/>
      <c r="D12" s="52"/>
      <c r="E12" s="51">
        <v>2</v>
      </c>
      <c r="F12" s="53" t="s">
        <v>30</v>
      </c>
      <c r="G12" s="137">
        <f t="shared" si="19"/>
        <v>0.3</v>
      </c>
      <c r="H12" s="137">
        <f t="shared" si="19"/>
        <v>0.2994</v>
      </c>
      <c r="I12" s="137">
        <f t="shared" si="19"/>
        <v>9.2255</v>
      </c>
      <c r="J12" s="137">
        <f t="shared" si="19"/>
        <v>0.3</v>
      </c>
      <c r="K12" s="138">
        <f t="shared" si="1"/>
        <v>10.1249</v>
      </c>
      <c r="L12" s="137">
        <f t="shared" si="20"/>
        <v>0</v>
      </c>
      <c r="M12" s="137">
        <f t="shared" si="20"/>
        <v>0.0063</v>
      </c>
      <c r="N12" s="137">
        <f t="shared" si="20"/>
        <v>2.7142999999999997</v>
      </c>
      <c r="O12" s="137">
        <f t="shared" si="20"/>
        <v>0</v>
      </c>
      <c r="P12" s="138">
        <f t="shared" si="2"/>
        <v>2.7205999999999997</v>
      </c>
      <c r="Q12" s="137">
        <f t="shared" si="3"/>
        <v>0.3</v>
      </c>
      <c r="R12" s="137">
        <f t="shared" si="4"/>
        <v>0.30569999999999997</v>
      </c>
      <c r="S12" s="137">
        <f t="shared" si="5"/>
        <v>11.9398</v>
      </c>
      <c r="T12" s="137">
        <f t="shared" si="6"/>
        <v>0.3</v>
      </c>
      <c r="U12" s="138">
        <f t="shared" si="7"/>
        <v>12.845500000000001</v>
      </c>
      <c r="V12" s="137">
        <f t="shared" si="21"/>
        <v>23.5166</v>
      </c>
      <c r="W12" s="137">
        <f t="shared" si="21"/>
        <v>4.747999999999999</v>
      </c>
      <c r="X12" s="137">
        <f t="shared" si="21"/>
        <v>67.02380000000002</v>
      </c>
      <c r="Y12" s="137">
        <f t="shared" si="21"/>
        <v>17.115199999999998</v>
      </c>
      <c r="Z12" s="138">
        <f t="shared" si="8"/>
        <v>112.40360000000003</v>
      </c>
      <c r="AA12" s="137">
        <f t="shared" si="9"/>
        <v>23.8166</v>
      </c>
      <c r="AB12" s="137">
        <f t="shared" si="10"/>
        <v>5.053699999999999</v>
      </c>
      <c r="AC12" s="137">
        <f t="shared" si="11"/>
        <v>78.96360000000003</v>
      </c>
      <c r="AD12" s="137">
        <f t="shared" si="12"/>
        <v>17.4152</v>
      </c>
      <c r="AE12" s="138">
        <f t="shared" si="13"/>
        <v>125.24910000000003</v>
      </c>
      <c r="AF12" s="54">
        <f t="shared" si="14"/>
        <v>0.08083810582271647</v>
      </c>
      <c r="AG12" s="54">
        <f t="shared" si="15"/>
        <v>0.021721513368159924</v>
      </c>
      <c r="AH12" s="55">
        <f t="shared" si="16"/>
        <v>0.10255961919087639</v>
      </c>
      <c r="AI12" s="54">
        <f t="shared" si="17"/>
        <v>0.8974403808091236</v>
      </c>
      <c r="AJ12" s="55">
        <f t="shared" si="18"/>
        <v>1</v>
      </c>
    </row>
    <row r="13" spans="1:36" ht="12.75">
      <c r="A13" s="51"/>
      <c r="B13" s="51" t="s">
        <v>24</v>
      </c>
      <c r="C13" s="51"/>
      <c r="D13" s="52"/>
      <c r="E13" s="51">
        <v>3</v>
      </c>
      <c r="F13" s="53" t="s">
        <v>31</v>
      </c>
      <c r="G13" s="137">
        <f t="shared" si="19"/>
        <v>0.8018000000000001</v>
      </c>
      <c r="H13" s="137">
        <f t="shared" si="19"/>
        <v>6.5375</v>
      </c>
      <c r="I13" s="137">
        <f t="shared" si="19"/>
        <v>7.1384</v>
      </c>
      <c r="J13" s="137">
        <f t="shared" si="19"/>
        <v>3.2546</v>
      </c>
      <c r="K13" s="138">
        <f t="shared" si="1"/>
        <v>17.7323</v>
      </c>
      <c r="L13" s="137">
        <f t="shared" si="20"/>
        <v>0.4375</v>
      </c>
      <c r="M13" s="137">
        <f t="shared" si="20"/>
        <v>0</v>
      </c>
      <c r="N13" s="137">
        <f t="shared" si="20"/>
        <v>13.854800000000001</v>
      </c>
      <c r="O13" s="137">
        <f t="shared" si="20"/>
        <v>2.1541</v>
      </c>
      <c r="P13" s="138">
        <f t="shared" si="2"/>
        <v>16.4464</v>
      </c>
      <c r="Q13" s="137">
        <f t="shared" si="3"/>
        <v>1.2393</v>
      </c>
      <c r="R13" s="137">
        <f t="shared" si="4"/>
        <v>6.5375</v>
      </c>
      <c r="S13" s="137">
        <f t="shared" si="5"/>
        <v>20.9932</v>
      </c>
      <c r="T13" s="137">
        <f t="shared" si="6"/>
        <v>5.4087</v>
      </c>
      <c r="U13" s="138">
        <f t="shared" si="7"/>
        <v>34.178700000000006</v>
      </c>
      <c r="V13" s="137">
        <f t="shared" si="21"/>
        <v>20.3217</v>
      </c>
      <c r="W13" s="137">
        <f t="shared" si="21"/>
        <v>6.294100000000004</v>
      </c>
      <c r="X13" s="137">
        <f t="shared" si="21"/>
        <v>52.652299999999926</v>
      </c>
      <c r="Y13" s="137">
        <f t="shared" si="21"/>
        <v>18.208300000000005</v>
      </c>
      <c r="Z13" s="138">
        <f t="shared" si="8"/>
        <v>97.47639999999994</v>
      </c>
      <c r="AA13" s="137">
        <f t="shared" si="9"/>
        <v>21.561</v>
      </c>
      <c r="AB13" s="137">
        <f t="shared" si="10"/>
        <v>12.831600000000003</v>
      </c>
      <c r="AC13" s="137">
        <f t="shared" si="11"/>
        <v>73.64549999999993</v>
      </c>
      <c r="AD13" s="137">
        <f t="shared" si="12"/>
        <v>23.617000000000004</v>
      </c>
      <c r="AE13" s="138">
        <f t="shared" si="13"/>
        <v>131.65509999999995</v>
      </c>
      <c r="AF13" s="54">
        <f t="shared" si="14"/>
        <v>0.1346875282461523</v>
      </c>
      <c r="AG13" s="54">
        <f t="shared" si="15"/>
        <v>0.12492034110338306</v>
      </c>
      <c r="AH13" s="55">
        <f t="shared" si="16"/>
        <v>0.25960786934953534</v>
      </c>
      <c r="AI13" s="54">
        <f t="shared" si="17"/>
        <v>0.7403921306504646</v>
      </c>
      <c r="AJ13" s="55">
        <f t="shared" si="18"/>
        <v>1</v>
      </c>
    </row>
    <row r="14" spans="1:36" s="35" customFormat="1" ht="12.75">
      <c r="A14" s="29"/>
      <c r="B14" s="29"/>
      <c r="C14" s="29"/>
      <c r="D14" s="30"/>
      <c r="E14" s="56">
        <v>4</v>
      </c>
      <c r="F14" s="57" t="s">
        <v>32</v>
      </c>
      <c r="G14" s="139">
        <f>SUMIF(FBG,SHIS,G:G)</f>
        <v>2</v>
      </c>
      <c r="H14" s="139">
        <f>SUMIF(FBG,SHIS,H:H)</f>
        <v>5.3734</v>
      </c>
      <c r="I14" s="139">
        <f>SUMIF(FBG,SHIS,I:I)</f>
        <v>135.7721</v>
      </c>
      <c r="J14" s="139">
        <f>SUMIF(FBG,SHIS,J:J)</f>
        <v>30.354100000000003</v>
      </c>
      <c r="K14" s="140">
        <f t="shared" si="1"/>
        <v>173.4996</v>
      </c>
      <c r="L14" s="139">
        <f>SUMIF(FBG,SHIS,L:L)</f>
        <v>6.2834</v>
      </c>
      <c r="M14" s="139">
        <f>SUMIF(FBG,SHIS,M:M)</f>
        <v>0.68</v>
      </c>
      <c r="N14" s="139">
        <f>SUMIF(FBG,SHIS,N:N)</f>
        <v>127.81349999999999</v>
      </c>
      <c r="O14" s="139">
        <f>SUMIF(FBG,SHIS,O:O)</f>
        <v>17.9544</v>
      </c>
      <c r="P14" s="140">
        <f t="shared" si="2"/>
        <v>152.73129999999998</v>
      </c>
      <c r="Q14" s="139">
        <f t="shared" si="3"/>
        <v>8.2834</v>
      </c>
      <c r="R14" s="139">
        <f t="shared" si="4"/>
        <v>6.0534</v>
      </c>
      <c r="S14" s="139">
        <f t="shared" si="5"/>
        <v>263.5856</v>
      </c>
      <c r="T14" s="139">
        <f t="shared" si="6"/>
        <v>48.3085</v>
      </c>
      <c r="U14" s="140">
        <f t="shared" si="7"/>
        <v>326.23089999999996</v>
      </c>
      <c r="V14" s="139">
        <f>SUMIF(FBG,SHIS,V:V)</f>
        <v>65.2168</v>
      </c>
      <c r="W14" s="139">
        <f>SUMIF(FBG,SHIS,W:W)</f>
        <v>49.862199999999994</v>
      </c>
      <c r="X14" s="139">
        <f>SUMIF(FBG,SHIS,X:X)</f>
        <v>182.25590000000005</v>
      </c>
      <c r="Y14" s="139">
        <f>SUMIF(FBG,SHIS,Y:Y)</f>
        <v>185.75099999999998</v>
      </c>
      <c r="Z14" s="140">
        <f t="shared" si="8"/>
        <v>483.08590000000004</v>
      </c>
      <c r="AA14" s="139">
        <f t="shared" si="9"/>
        <v>73.5002</v>
      </c>
      <c r="AB14" s="139">
        <f t="shared" si="10"/>
        <v>55.9156</v>
      </c>
      <c r="AC14" s="139">
        <f t="shared" si="11"/>
        <v>445.84150000000005</v>
      </c>
      <c r="AD14" s="139">
        <f t="shared" si="12"/>
        <v>234.05949999999999</v>
      </c>
      <c r="AE14" s="140">
        <f t="shared" si="13"/>
        <v>809.3168</v>
      </c>
      <c r="AF14" s="58">
        <f t="shared" si="14"/>
        <v>0.21437785549490632</v>
      </c>
      <c r="AG14" s="58">
        <f t="shared" si="15"/>
        <v>0.1887163345676254</v>
      </c>
      <c r="AH14" s="59">
        <f t="shared" si="16"/>
        <v>0.4030941900625317</v>
      </c>
      <c r="AI14" s="58">
        <f t="shared" si="17"/>
        <v>0.5969058099374683</v>
      </c>
      <c r="AJ14" s="59">
        <f t="shared" si="18"/>
        <v>1</v>
      </c>
    </row>
    <row r="15" spans="1:36" ht="12.75">
      <c r="A15" s="41"/>
      <c r="B15" s="41" t="s">
        <v>24</v>
      </c>
      <c r="C15" s="41"/>
      <c r="D15" s="42"/>
      <c r="E15" s="41">
        <v>4.1</v>
      </c>
      <c r="F15" s="43" t="s">
        <v>33</v>
      </c>
      <c r="G15" s="133">
        <f aca="true" t="shared" si="22" ref="G15:J17">SUMIF(FB,SHIS,G$1:G$65536)</f>
        <v>0</v>
      </c>
      <c r="H15" s="133">
        <f t="shared" si="22"/>
        <v>1.5279</v>
      </c>
      <c r="I15" s="133">
        <f t="shared" si="22"/>
        <v>40.4653</v>
      </c>
      <c r="J15" s="133">
        <f t="shared" si="22"/>
        <v>13.508300000000002</v>
      </c>
      <c r="K15" s="134">
        <f t="shared" si="1"/>
        <v>55.50150000000001</v>
      </c>
      <c r="L15" s="133">
        <f aca="true" t="shared" si="23" ref="L15:O17">SUMIF(FB,SHIS,L$1:L$65536)</f>
        <v>2.3667</v>
      </c>
      <c r="M15" s="133">
        <f t="shared" si="23"/>
        <v>0</v>
      </c>
      <c r="N15" s="133">
        <f t="shared" si="23"/>
        <v>56.4374</v>
      </c>
      <c r="O15" s="133">
        <f t="shared" si="23"/>
        <v>14.779600000000002</v>
      </c>
      <c r="P15" s="134">
        <f t="shared" si="2"/>
        <v>73.5837</v>
      </c>
      <c r="Q15" s="133">
        <f t="shared" si="3"/>
        <v>2.3667</v>
      </c>
      <c r="R15" s="133">
        <f t="shared" si="4"/>
        <v>1.5279</v>
      </c>
      <c r="S15" s="133">
        <f t="shared" si="5"/>
        <v>96.9027</v>
      </c>
      <c r="T15" s="133">
        <f t="shared" si="6"/>
        <v>28.287900000000004</v>
      </c>
      <c r="U15" s="134">
        <f t="shared" si="7"/>
        <v>129.0852</v>
      </c>
      <c r="V15" s="133">
        <f aca="true" t="shared" si="24" ref="V15:Y17">SUMIF(FB,SHIS,V$1:V$65536)</f>
        <v>26.0834</v>
      </c>
      <c r="W15" s="133">
        <f t="shared" si="24"/>
        <v>23.1873</v>
      </c>
      <c r="X15" s="133">
        <f t="shared" si="24"/>
        <v>61.34770000000001</v>
      </c>
      <c r="Y15" s="133">
        <f t="shared" si="24"/>
        <v>53.03549999999999</v>
      </c>
      <c r="Z15" s="134">
        <f t="shared" si="8"/>
        <v>163.6539</v>
      </c>
      <c r="AA15" s="133">
        <f t="shared" si="9"/>
        <v>28.4501</v>
      </c>
      <c r="AB15" s="133">
        <f t="shared" si="10"/>
        <v>24.7152</v>
      </c>
      <c r="AC15" s="133">
        <f t="shared" si="11"/>
        <v>158.2504</v>
      </c>
      <c r="AD15" s="133">
        <f t="shared" si="12"/>
        <v>81.32339999999999</v>
      </c>
      <c r="AE15" s="134">
        <f t="shared" si="13"/>
        <v>292.7391</v>
      </c>
      <c r="AF15" s="44">
        <f t="shared" si="14"/>
        <v>0.1895937372219837</v>
      </c>
      <c r="AG15" s="44">
        <f t="shared" si="15"/>
        <v>0.251362732207621</v>
      </c>
      <c r="AH15" s="45">
        <f t="shared" si="16"/>
        <v>0.4409564694296047</v>
      </c>
      <c r="AI15" s="44">
        <f t="shared" si="17"/>
        <v>0.5590435305703952</v>
      </c>
      <c r="AJ15" s="45">
        <f t="shared" si="18"/>
        <v>1</v>
      </c>
    </row>
    <row r="16" spans="1:36" ht="12.75">
      <c r="A16" s="41"/>
      <c r="B16" s="41" t="s">
        <v>24</v>
      </c>
      <c r="C16" s="41"/>
      <c r="D16" s="42"/>
      <c r="E16" s="41">
        <v>4.2</v>
      </c>
      <c r="F16" s="43" t="s">
        <v>34</v>
      </c>
      <c r="G16" s="133">
        <f t="shared" si="22"/>
        <v>2</v>
      </c>
      <c r="H16" s="133">
        <f t="shared" si="22"/>
        <v>3.8455000000000004</v>
      </c>
      <c r="I16" s="133">
        <f t="shared" si="22"/>
        <v>95.30680000000001</v>
      </c>
      <c r="J16" s="133">
        <f t="shared" si="22"/>
        <v>16.8458</v>
      </c>
      <c r="K16" s="134">
        <f t="shared" si="1"/>
        <v>117.99810000000001</v>
      </c>
      <c r="L16" s="133">
        <f t="shared" si="23"/>
        <v>3.9167</v>
      </c>
      <c r="M16" s="133">
        <f t="shared" si="23"/>
        <v>0.68</v>
      </c>
      <c r="N16" s="133">
        <f t="shared" si="23"/>
        <v>71.3761</v>
      </c>
      <c r="O16" s="133">
        <f t="shared" si="23"/>
        <v>3.1748</v>
      </c>
      <c r="P16" s="134">
        <f t="shared" si="2"/>
        <v>79.1476</v>
      </c>
      <c r="Q16" s="133">
        <f t="shared" si="3"/>
        <v>5.9167000000000005</v>
      </c>
      <c r="R16" s="133">
        <f t="shared" si="4"/>
        <v>4.5255</v>
      </c>
      <c r="S16" s="133">
        <f t="shared" si="5"/>
        <v>166.68290000000002</v>
      </c>
      <c r="T16" s="133">
        <f t="shared" si="6"/>
        <v>20.0206</v>
      </c>
      <c r="U16" s="134">
        <f t="shared" si="7"/>
        <v>197.14570000000003</v>
      </c>
      <c r="V16" s="133">
        <f t="shared" si="24"/>
        <v>38.1334</v>
      </c>
      <c r="W16" s="133">
        <f t="shared" si="24"/>
        <v>26.674899999999994</v>
      </c>
      <c r="X16" s="133">
        <f t="shared" si="24"/>
        <v>120.78320000000002</v>
      </c>
      <c r="Y16" s="133">
        <f t="shared" si="24"/>
        <v>125.51549999999999</v>
      </c>
      <c r="Z16" s="134">
        <f t="shared" si="8"/>
        <v>311.107</v>
      </c>
      <c r="AA16" s="133">
        <f t="shared" si="9"/>
        <v>44.0501</v>
      </c>
      <c r="AB16" s="133">
        <f t="shared" si="10"/>
        <v>31.200399999999995</v>
      </c>
      <c r="AC16" s="133">
        <f t="shared" si="11"/>
        <v>287.46610000000004</v>
      </c>
      <c r="AD16" s="133">
        <f t="shared" si="12"/>
        <v>145.53609999999998</v>
      </c>
      <c r="AE16" s="134">
        <f t="shared" si="13"/>
        <v>508.2527</v>
      </c>
      <c r="AF16" s="44">
        <f t="shared" si="14"/>
        <v>0.23216423641232012</v>
      </c>
      <c r="AG16" s="44">
        <f t="shared" si="15"/>
        <v>0.15572489826419023</v>
      </c>
      <c r="AH16" s="45">
        <f t="shared" si="16"/>
        <v>0.3878891346765103</v>
      </c>
      <c r="AI16" s="44">
        <f t="shared" si="17"/>
        <v>0.6121108653234897</v>
      </c>
      <c r="AJ16" s="45">
        <f t="shared" si="18"/>
        <v>1</v>
      </c>
    </row>
    <row r="17" spans="1:36" ht="12.75">
      <c r="A17" s="46"/>
      <c r="B17" s="46" t="s">
        <v>24</v>
      </c>
      <c r="C17" s="46"/>
      <c r="D17" s="47"/>
      <c r="E17" s="46">
        <v>4.3</v>
      </c>
      <c r="F17" s="48" t="s">
        <v>35</v>
      </c>
      <c r="G17" s="135">
        <f t="shared" si="22"/>
        <v>0</v>
      </c>
      <c r="H17" s="135">
        <f t="shared" si="22"/>
        <v>0</v>
      </c>
      <c r="I17" s="135">
        <f t="shared" si="22"/>
        <v>0</v>
      </c>
      <c r="J17" s="135">
        <f t="shared" si="22"/>
        <v>0</v>
      </c>
      <c r="K17" s="136"/>
      <c r="L17" s="135">
        <f t="shared" si="23"/>
        <v>0</v>
      </c>
      <c r="M17" s="135">
        <f t="shared" si="23"/>
        <v>0</v>
      </c>
      <c r="N17" s="135">
        <f t="shared" si="23"/>
        <v>0</v>
      </c>
      <c r="O17" s="135">
        <f t="shared" si="23"/>
        <v>0</v>
      </c>
      <c r="P17" s="136"/>
      <c r="Q17" s="135">
        <f t="shared" si="3"/>
        <v>0</v>
      </c>
      <c r="R17" s="135">
        <f t="shared" si="4"/>
        <v>0</v>
      </c>
      <c r="S17" s="135">
        <f t="shared" si="5"/>
        <v>0</v>
      </c>
      <c r="T17" s="135">
        <f t="shared" si="6"/>
        <v>0</v>
      </c>
      <c r="U17" s="136">
        <f t="shared" si="7"/>
        <v>0</v>
      </c>
      <c r="V17" s="135">
        <f t="shared" si="24"/>
        <v>1</v>
      </c>
      <c r="W17" s="135">
        <f t="shared" si="24"/>
        <v>0</v>
      </c>
      <c r="X17" s="135">
        <f t="shared" si="24"/>
        <v>0.125</v>
      </c>
      <c r="Y17" s="135">
        <f t="shared" si="24"/>
        <v>7.2</v>
      </c>
      <c r="Z17" s="136">
        <f>SUM(V17:Y17)</f>
        <v>8.325</v>
      </c>
      <c r="AA17" s="135">
        <f t="shared" si="9"/>
        <v>1</v>
      </c>
      <c r="AB17" s="135">
        <f t="shared" si="10"/>
        <v>0</v>
      </c>
      <c r="AC17" s="135">
        <f t="shared" si="11"/>
        <v>0.125</v>
      </c>
      <c r="AD17" s="135">
        <f t="shared" si="12"/>
        <v>7.2</v>
      </c>
      <c r="AE17" s="136">
        <f t="shared" si="13"/>
        <v>8.325</v>
      </c>
      <c r="AF17" s="49">
        <f t="shared" si="14"/>
        <v>0</v>
      </c>
      <c r="AG17" s="49">
        <f t="shared" si="15"/>
        <v>0</v>
      </c>
      <c r="AH17" s="50">
        <f t="shared" si="16"/>
        <v>0</v>
      </c>
      <c r="AI17" s="49">
        <f t="shared" si="17"/>
        <v>0</v>
      </c>
      <c r="AJ17" s="50">
        <f t="shared" si="18"/>
        <v>0</v>
      </c>
    </row>
    <row r="18" spans="1:36" s="35" customFormat="1" ht="12.75">
      <c r="A18" s="29"/>
      <c r="B18" s="29"/>
      <c r="C18" s="29"/>
      <c r="D18" s="30"/>
      <c r="E18" s="56">
        <v>5</v>
      </c>
      <c r="F18" s="57" t="s">
        <v>36</v>
      </c>
      <c r="G18" s="139">
        <f>SUMIF(FBG,SHIS,G:G)</f>
        <v>3.9000000000000004</v>
      </c>
      <c r="H18" s="139">
        <f>SUMIF(FBG,SHIS,H:H)</f>
        <v>9.629900000000001</v>
      </c>
      <c r="I18" s="139">
        <f>SUMIF(FBG,SHIS,I:I)</f>
        <v>165.27459999999994</v>
      </c>
      <c r="J18" s="139">
        <f>SUMIF(FBG,SHIS,J:J)</f>
        <v>97.09379999999997</v>
      </c>
      <c r="K18" s="140">
        <f aca="true" t="shared" si="25" ref="K18:K30">SUM(G18:J18)</f>
        <v>275.8982999999999</v>
      </c>
      <c r="L18" s="139">
        <f>SUMIF(FBG,SHIS,L:L)</f>
        <v>2.35</v>
      </c>
      <c r="M18" s="139">
        <f>SUMIF(FBG,SHIS,M:M)</f>
        <v>1.8604999999999996</v>
      </c>
      <c r="N18" s="139">
        <f>SUMIF(FBG,SHIS,N:N)</f>
        <v>79.3291</v>
      </c>
      <c r="O18" s="139">
        <f>SUMIF(FBG,SHIS,O:O)</f>
        <v>16.388499999999997</v>
      </c>
      <c r="P18" s="140">
        <f aca="true" t="shared" si="26" ref="P18:P30">SUM(L18:O18)</f>
        <v>99.92809999999999</v>
      </c>
      <c r="Q18" s="139">
        <f t="shared" si="3"/>
        <v>6.25</v>
      </c>
      <c r="R18" s="139">
        <f t="shared" si="4"/>
        <v>11.490400000000001</v>
      </c>
      <c r="S18" s="139">
        <f t="shared" si="5"/>
        <v>244.60369999999995</v>
      </c>
      <c r="T18" s="139">
        <f t="shared" si="6"/>
        <v>113.48229999999997</v>
      </c>
      <c r="U18" s="140">
        <f t="shared" si="7"/>
        <v>375.8263999999999</v>
      </c>
      <c r="V18" s="139">
        <f>SUMIF(FBG,SHIS,V:V)</f>
        <v>93.08200000000001</v>
      </c>
      <c r="W18" s="139">
        <f>SUMIF(FBG,SHIS,W:W)</f>
        <v>100.61209999999998</v>
      </c>
      <c r="X18" s="139">
        <f>SUMIF(FBG,SHIS,X:X)</f>
        <v>215.32</v>
      </c>
      <c r="Y18" s="139">
        <f>SUMIF(FBG,SHIS,Y:Y)</f>
        <v>535.6816000000003</v>
      </c>
      <c r="Z18" s="140">
        <f aca="true" t="shared" si="27" ref="Z18:Z30">SUM(V18:Y18)</f>
        <v>944.6957000000003</v>
      </c>
      <c r="AA18" s="139">
        <f t="shared" si="9"/>
        <v>99.33200000000001</v>
      </c>
      <c r="AB18" s="139">
        <f t="shared" si="10"/>
        <v>112.10249999999999</v>
      </c>
      <c r="AC18" s="139">
        <f t="shared" si="11"/>
        <v>459.92369999999994</v>
      </c>
      <c r="AD18" s="139">
        <f t="shared" si="12"/>
        <v>649.1639000000004</v>
      </c>
      <c r="AE18" s="140">
        <f t="shared" si="13"/>
        <v>1320.5221000000001</v>
      </c>
      <c r="AF18" s="58">
        <f t="shared" si="14"/>
        <v>0.20893122500562455</v>
      </c>
      <c r="AG18" s="58">
        <f t="shared" si="15"/>
        <v>0.07567317502675644</v>
      </c>
      <c r="AH18" s="59">
        <f t="shared" si="16"/>
        <v>0.28460440003238097</v>
      </c>
      <c r="AI18" s="58">
        <f t="shared" si="17"/>
        <v>0.715395599967619</v>
      </c>
      <c r="AJ18" s="59">
        <f t="shared" si="18"/>
        <v>1</v>
      </c>
    </row>
    <row r="19" spans="1:36" ht="12.75">
      <c r="A19" s="41"/>
      <c r="B19" s="41" t="s">
        <v>24</v>
      </c>
      <c r="C19" s="41"/>
      <c r="D19" s="42"/>
      <c r="E19" s="41">
        <v>5.1</v>
      </c>
      <c r="F19" s="43" t="s">
        <v>37</v>
      </c>
      <c r="G19" s="133">
        <f aca="true" t="shared" si="28" ref="G19:J24">SUMIF(FB,SHIS,G$1:G$65536)</f>
        <v>1.8</v>
      </c>
      <c r="H19" s="133">
        <f t="shared" si="28"/>
        <v>8.1145</v>
      </c>
      <c r="I19" s="133">
        <f t="shared" si="28"/>
        <v>108.57589999999993</v>
      </c>
      <c r="J19" s="133">
        <f t="shared" si="28"/>
        <v>65.60899999999998</v>
      </c>
      <c r="K19" s="134">
        <f t="shared" si="25"/>
        <v>184.09939999999992</v>
      </c>
      <c r="L19" s="133">
        <f aca="true" t="shared" si="29" ref="L19:O24">SUMIF(FB,SHIS,L$1:L$65536)</f>
        <v>2.35</v>
      </c>
      <c r="M19" s="133">
        <f t="shared" si="29"/>
        <v>1.8604999999999996</v>
      </c>
      <c r="N19" s="133">
        <f t="shared" si="29"/>
        <v>71.7068</v>
      </c>
      <c r="O19" s="133">
        <f t="shared" si="29"/>
        <v>14.588499999999998</v>
      </c>
      <c r="P19" s="134">
        <f t="shared" si="26"/>
        <v>90.5058</v>
      </c>
      <c r="Q19" s="133">
        <f t="shared" si="3"/>
        <v>4.15</v>
      </c>
      <c r="R19" s="133">
        <f t="shared" si="4"/>
        <v>9.975</v>
      </c>
      <c r="S19" s="133">
        <f t="shared" si="5"/>
        <v>180.28269999999992</v>
      </c>
      <c r="T19" s="133">
        <f t="shared" si="6"/>
        <v>80.19749999999998</v>
      </c>
      <c r="U19" s="134">
        <f t="shared" si="7"/>
        <v>274.6051999999999</v>
      </c>
      <c r="V19" s="133">
        <f aca="true" t="shared" si="30" ref="V19:Y24">SUMIF(FB,SHIS,V$1:V$65536)</f>
        <v>70.4569</v>
      </c>
      <c r="W19" s="133">
        <f t="shared" si="30"/>
        <v>65.09469999999997</v>
      </c>
      <c r="X19" s="133">
        <f t="shared" si="30"/>
        <v>117.86389999999999</v>
      </c>
      <c r="Y19" s="133">
        <f t="shared" si="30"/>
        <v>300.6023000000002</v>
      </c>
      <c r="Z19" s="134">
        <f t="shared" si="27"/>
        <v>554.0178000000001</v>
      </c>
      <c r="AA19" s="133">
        <f t="shared" si="9"/>
        <v>74.60690000000001</v>
      </c>
      <c r="AB19" s="133">
        <f t="shared" si="10"/>
        <v>75.06969999999997</v>
      </c>
      <c r="AC19" s="133">
        <f t="shared" si="11"/>
        <v>298.1465999999999</v>
      </c>
      <c r="AD19" s="133">
        <f t="shared" si="12"/>
        <v>380.7998000000002</v>
      </c>
      <c r="AE19" s="134">
        <f t="shared" si="13"/>
        <v>828.623</v>
      </c>
      <c r="AF19" s="44">
        <f t="shared" si="14"/>
        <v>0.22217510254965153</v>
      </c>
      <c r="AG19" s="44">
        <f t="shared" si="15"/>
        <v>0.10922433965747992</v>
      </c>
      <c r="AH19" s="45">
        <f t="shared" si="16"/>
        <v>0.33139944220713147</v>
      </c>
      <c r="AI19" s="44">
        <f t="shared" si="17"/>
        <v>0.6686005577928684</v>
      </c>
      <c r="AJ19" s="45">
        <f t="shared" si="18"/>
        <v>0.9999999999999999</v>
      </c>
    </row>
    <row r="20" spans="1:36" ht="12.75">
      <c r="A20" s="41"/>
      <c r="B20" s="41" t="s">
        <v>24</v>
      </c>
      <c r="C20" s="41"/>
      <c r="D20" s="42"/>
      <c r="E20" s="41">
        <v>5.2</v>
      </c>
      <c r="F20" s="43" t="s">
        <v>38</v>
      </c>
      <c r="G20" s="133">
        <f t="shared" si="28"/>
        <v>0</v>
      </c>
      <c r="H20" s="133">
        <f t="shared" si="28"/>
        <v>0.4967000000000001</v>
      </c>
      <c r="I20" s="133">
        <f t="shared" si="28"/>
        <v>2.3642000000000003</v>
      </c>
      <c r="J20" s="133">
        <f t="shared" si="28"/>
        <v>7.5834</v>
      </c>
      <c r="K20" s="134">
        <f t="shared" si="25"/>
        <v>10.4443</v>
      </c>
      <c r="L20" s="133">
        <f t="shared" si="29"/>
        <v>0</v>
      </c>
      <c r="M20" s="133">
        <f t="shared" si="29"/>
        <v>0</v>
      </c>
      <c r="N20" s="133">
        <f t="shared" si="29"/>
        <v>0</v>
      </c>
      <c r="O20" s="133">
        <f t="shared" si="29"/>
        <v>0</v>
      </c>
      <c r="P20" s="134">
        <f t="shared" si="26"/>
        <v>0</v>
      </c>
      <c r="Q20" s="133">
        <f t="shared" si="3"/>
        <v>0</v>
      </c>
      <c r="R20" s="133">
        <f t="shared" si="4"/>
        <v>0.4967000000000001</v>
      </c>
      <c r="S20" s="133">
        <f t="shared" si="5"/>
        <v>2.3642000000000003</v>
      </c>
      <c r="T20" s="133">
        <f t="shared" si="6"/>
        <v>7.5834</v>
      </c>
      <c r="U20" s="134">
        <f t="shared" si="7"/>
        <v>10.4443</v>
      </c>
      <c r="V20" s="133">
        <f t="shared" si="30"/>
        <v>4.6667000000000005</v>
      </c>
      <c r="W20" s="133">
        <f t="shared" si="30"/>
        <v>19.057000000000002</v>
      </c>
      <c r="X20" s="133">
        <f t="shared" si="30"/>
        <v>27.1431</v>
      </c>
      <c r="Y20" s="133">
        <f t="shared" si="30"/>
        <v>99.87050000000005</v>
      </c>
      <c r="Z20" s="134">
        <f t="shared" si="27"/>
        <v>150.73730000000006</v>
      </c>
      <c r="AA20" s="133">
        <f t="shared" si="9"/>
        <v>4.6667000000000005</v>
      </c>
      <c r="AB20" s="133">
        <f t="shared" si="10"/>
        <v>19.553700000000003</v>
      </c>
      <c r="AC20" s="133">
        <f t="shared" si="11"/>
        <v>29.5073</v>
      </c>
      <c r="AD20" s="133">
        <f t="shared" si="12"/>
        <v>107.45390000000005</v>
      </c>
      <c r="AE20" s="134">
        <f t="shared" si="13"/>
        <v>161.18160000000006</v>
      </c>
      <c r="AF20" s="44">
        <f t="shared" si="14"/>
        <v>0.06479833926453141</v>
      </c>
      <c r="AG20" s="44">
        <f t="shared" si="15"/>
        <v>0</v>
      </c>
      <c r="AH20" s="45">
        <f t="shared" si="16"/>
        <v>0.06479833926453141</v>
      </c>
      <c r="AI20" s="44">
        <f t="shared" si="17"/>
        <v>0.9352016607354686</v>
      </c>
      <c r="AJ20" s="45">
        <f t="shared" si="18"/>
        <v>1</v>
      </c>
    </row>
    <row r="21" spans="1:36" ht="12.75">
      <c r="A21" s="41"/>
      <c r="B21" s="41" t="s">
        <v>24</v>
      </c>
      <c r="C21" s="41"/>
      <c r="D21" s="42"/>
      <c r="E21" s="41">
        <v>5.3</v>
      </c>
      <c r="F21" s="43" t="s">
        <v>39</v>
      </c>
      <c r="G21" s="133">
        <f t="shared" si="28"/>
        <v>2.1</v>
      </c>
      <c r="H21" s="133">
        <f t="shared" si="28"/>
        <v>0.9479000000000002</v>
      </c>
      <c r="I21" s="133">
        <f t="shared" si="28"/>
        <v>53.4075</v>
      </c>
      <c r="J21" s="133">
        <f t="shared" si="28"/>
        <v>23.479900000000004</v>
      </c>
      <c r="K21" s="134">
        <f t="shared" si="25"/>
        <v>79.9353</v>
      </c>
      <c r="L21" s="133">
        <f t="shared" si="29"/>
        <v>0</v>
      </c>
      <c r="M21" s="133">
        <f t="shared" si="29"/>
        <v>0</v>
      </c>
      <c r="N21" s="133">
        <f t="shared" si="29"/>
        <v>7.622299999999998</v>
      </c>
      <c r="O21" s="133">
        <f t="shared" si="29"/>
        <v>1.8</v>
      </c>
      <c r="P21" s="134">
        <f t="shared" si="26"/>
        <v>9.422299999999998</v>
      </c>
      <c r="Q21" s="133">
        <f t="shared" si="3"/>
        <v>2.1</v>
      </c>
      <c r="R21" s="133">
        <f t="shared" si="4"/>
        <v>0.9479000000000002</v>
      </c>
      <c r="S21" s="133">
        <f t="shared" si="5"/>
        <v>61.029799999999994</v>
      </c>
      <c r="T21" s="133">
        <f t="shared" si="6"/>
        <v>25.279900000000005</v>
      </c>
      <c r="U21" s="134">
        <f t="shared" si="7"/>
        <v>89.35759999999999</v>
      </c>
      <c r="V21" s="133">
        <f t="shared" si="30"/>
        <v>17.9584</v>
      </c>
      <c r="W21" s="133">
        <f t="shared" si="30"/>
        <v>15.390899999999998</v>
      </c>
      <c r="X21" s="133">
        <f t="shared" si="30"/>
        <v>68.21300000000002</v>
      </c>
      <c r="Y21" s="133">
        <f t="shared" si="30"/>
        <v>121.17550000000003</v>
      </c>
      <c r="Z21" s="134">
        <f t="shared" si="27"/>
        <v>222.73780000000005</v>
      </c>
      <c r="AA21" s="133">
        <f t="shared" si="9"/>
        <v>20.058400000000002</v>
      </c>
      <c r="AB21" s="133">
        <f t="shared" si="10"/>
        <v>16.3388</v>
      </c>
      <c r="AC21" s="133">
        <f t="shared" si="11"/>
        <v>129.24280000000002</v>
      </c>
      <c r="AD21" s="133">
        <f t="shared" si="12"/>
        <v>146.45540000000003</v>
      </c>
      <c r="AE21" s="134">
        <f t="shared" si="13"/>
        <v>312.09540000000004</v>
      </c>
      <c r="AF21" s="44">
        <f t="shared" si="14"/>
        <v>0.25612456960275604</v>
      </c>
      <c r="AG21" s="44">
        <f t="shared" si="15"/>
        <v>0.0301904481770638</v>
      </c>
      <c r="AH21" s="45">
        <f t="shared" si="16"/>
        <v>0.2863150177798198</v>
      </c>
      <c r="AI21" s="44">
        <f t="shared" si="17"/>
        <v>0.7136849822201802</v>
      </c>
      <c r="AJ21" s="45">
        <f t="shared" si="18"/>
        <v>1</v>
      </c>
    </row>
    <row r="22" spans="1:36" ht="12.75">
      <c r="A22" s="41"/>
      <c r="B22" s="41" t="s">
        <v>24</v>
      </c>
      <c r="C22" s="41"/>
      <c r="D22" s="42"/>
      <c r="E22" s="41">
        <v>5.4</v>
      </c>
      <c r="F22" s="43" t="s">
        <v>40</v>
      </c>
      <c r="G22" s="133">
        <f t="shared" si="28"/>
        <v>0</v>
      </c>
      <c r="H22" s="133">
        <f t="shared" si="28"/>
        <v>0</v>
      </c>
      <c r="I22" s="133">
        <f t="shared" si="28"/>
        <v>0</v>
      </c>
      <c r="J22" s="133">
        <f t="shared" si="28"/>
        <v>0</v>
      </c>
      <c r="K22" s="134">
        <f t="shared" si="25"/>
        <v>0</v>
      </c>
      <c r="L22" s="133">
        <f t="shared" si="29"/>
        <v>0</v>
      </c>
      <c r="M22" s="133">
        <f t="shared" si="29"/>
        <v>0</v>
      </c>
      <c r="N22" s="133">
        <f t="shared" si="29"/>
        <v>0</v>
      </c>
      <c r="O22" s="133">
        <f t="shared" si="29"/>
        <v>0</v>
      </c>
      <c r="P22" s="134">
        <f t="shared" si="26"/>
        <v>0</v>
      </c>
      <c r="Q22" s="133">
        <f t="shared" si="3"/>
        <v>0</v>
      </c>
      <c r="R22" s="133">
        <f t="shared" si="4"/>
        <v>0</v>
      </c>
      <c r="S22" s="133">
        <f t="shared" si="5"/>
        <v>0</v>
      </c>
      <c r="T22" s="133">
        <f t="shared" si="6"/>
        <v>0</v>
      </c>
      <c r="U22" s="134">
        <f t="shared" si="7"/>
        <v>0</v>
      </c>
      <c r="V22" s="133">
        <f t="shared" si="30"/>
        <v>0</v>
      </c>
      <c r="W22" s="133">
        <f t="shared" si="30"/>
        <v>0</v>
      </c>
      <c r="X22" s="133">
        <f t="shared" si="30"/>
        <v>0</v>
      </c>
      <c r="Y22" s="133">
        <f t="shared" si="30"/>
        <v>0</v>
      </c>
      <c r="Z22" s="134">
        <f t="shared" si="27"/>
        <v>0</v>
      </c>
      <c r="AA22" s="133">
        <f t="shared" si="9"/>
        <v>0</v>
      </c>
      <c r="AB22" s="133">
        <f t="shared" si="10"/>
        <v>0</v>
      </c>
      <c r="AC22" s="133">
        <f t="shared" si="11"/>
        <v>0</v>
      </c>
      <c r="AD22" s="133">
        <f t="shared" si="12"/>
        <v>0</v>
      </c>
      <c r="AE22" s="134">
        <f t="shared" si="13"/>
        <v>0</v>
      </c>
      <c r="AF22" s="44">
        <f t="shared" si="14"/>
        <v>0</v>
      </c>
      <c r="AG22" s="44">
        <f t="shared" si="15"/>
        <v>0</v>
      </c>
      <c r="AH22" s="45">
        <f t="shared" si="16"/>
        <v>0</v>
      </c>
      <c r="AI22" s="44">
        <f t="shared" si="17"/>
        <v>0</v>
      </c>
      <c r="AJ22" s="45">
        <f t="shared" si="18"/>
        <v>0</v>
      </c>
    </row>
    <row r="23" spans="1:36" ht="12.75">
      <c r="A23" s="46"/>
      <c r="B23" s="46" t="s">
        <v>24</v>
      </c>
      <c r="C23" s="46"/>
      <c r="D23" s="47"/>
      <c r="E23" s="46">
        <v>5.5</v>
      </c>
      <c r="F23" s="48" t="s">
        <v>41</v>
      </c>
      <c r="G23" s="135">
        <f t="shared" si="28"/>
        <v>0</v>
      </c>
      <c r="H23" s="135">
        <f t="shared" si="28"/>
        <v>0.0708</v>
      </c>
      <c r="I23" s="135">
        <f t="shared" si="28"/>
        <v>0.927</v>
      </c>
      <c r="J23" s="135">
        <f t="shared" si="28"/>
        <v>0.4215</v>
      </c>
      <c r="K23" s="136">
        <f t="shared" si="25"/>
        <v>1.4193</v>
      </c>
      <c r="L23" s="135">
        <f t="shared" si="29"/>
        <v>0</v>
      </c>
      <c r="M23" s="135">
        <f t="shared" si="29"/>
        <v>0</v>
      </c>
      <c r="N23" s="135">
        <f t="shared" si="29"/>
        <v>0</v>
      </c>
      <c r="O23" s="135">
        <f t="shared" si="29"/>
        <v>0</v>
      </c>
      <c r="P23" s="136">
        <f t="shared" si="26"/>
        <v>0</v>
      </c>
      <c r="Q23" s="135">
        <f t="shared" si="3"/>
        <v>0</v>
      </c>
      <c r="R23" s="135">
        <f t="shared" si="4"/>
        <v>0.0708</v>
      </c>
      <c r="S23" s="135">
        <f t="shared" si="5"/>
        <v>0.927</v>
      </c>
      <c r="T23" s="135">
        <f t="shared" si="6"/>
        <v>0.4215</v>
      </c>
      <c r="U23" s="136">
        <f t="shared" si="7"/>
        <v>1.4193</v>
      </c>
      <c r="V23" s="135">
        <f t="shared" si="30"/>
        <v>0</v>
      </c>
      <c r="W23" s="135">
        <f t="shared" si="30"/>
        <v>1.0695000000000001</v>
      </c>
      <c r="X23" s="135">
        <f t="shared" si="30"/>
        <v>2.1</v>
      </c>
      <c r="Y23" s="135">
        <f t="shared" si="30"/>
        <v>14.0333</v>
      </c>
      <c r="Z23" s="136">
        <f t="shared" si="27"/>
        <v>17.2028</v>
      </c>
      <c r="AA23" s="135">
        <f t="shared" si="9"/>
        <v>0</v>
      </c>
      <c r="AB23" s="135">
        <f t="shared" si="10"/>
        <v>1.1403</v>
      </c>
      <c r="AC23" s="135">
        <f t="shared" si="11"/>
        <v>3.027</v>
      </c>
      <c r="AD23" s="135">
        <f t="shared" si="12"/>
        <v>14.4548</v>
      </c>
      <c r="AE23" s="136">
        <f t="shared" si="13"/>
        <v>18.6221</v>
      </c>
      <c r="AF23" s="49">
        <f t="shared" si="14"/>
        <v>0.0762158940183975</v>
      </c>
      <c r="AG23" s="49">
        <f t="shared" si="15"/>
        <v>0</v>
      </c>
      <c r="AH23" s="50">
        <f t="shared" si="16"/>
        <v>0.0762158940183975</v>
      </c>
      <c r="AI23" s="49">
        <f t="shared" si="17"/>
        <v>0.9237841059816025</v>
      </c>
      <c r="AJ23" s="50">
        <f t="shared" si="18"/>
        <v>1</v>
      </c>
    </row>
    <row r="24" spans="1:36" ht="12.75">
      <c r="A24" s="51"/>
      <c r="B24" s="51" t="s">
        <v>24</v>
      </c>
      <c r="C24" s="51"/>
      <c r="D24" s="52"/>
      <c r="E24" s="51">
        <v>7</v>
      </c>
      <c r="F24" s="53" t="s">
        <v>42</v>
      </c>
      <c r="G24" s="137">
        <f t="shared" si="28"/>
        <v>0</v>
      </c>
      <c r="H24" s="137">
        <f t="shared" si="28"/>
        <v>3.9936000000000003</v>
      </c>
      <c r="I24" s="137">
        <f t="shared" si="28"/>
        <v>11.610800000000001</v>
      </c>
      <c r="J24" s="137">
        <f t="shared" si="28"/>
        <v>3.9417</v>
      </c>
      <c r="K24" s="138">
        <f t="shared" si="25"/>
        <v>19.546100000000003</v>
      </c>
      <c r="L24" s="137">
        <f t="shared" si="29"/>
        <v>0</v>
      </c>
      <c r="M24" s="137">
        <f t="shared" si="29"/>
        <v>0</v>
      </c>
      <c r="N24" s="137">
        <f t="shared" si="29"/>
        <v>1.4417</v>
      </c>
      <c r="O24" s="137">
        <f t="shared" si="29"/>
        <v>0</v>
      </c>
      <c r="P24" s="138">
        <f t="shared" si="26"/>
        <v>1.4417</v>
      </c>
      <c r="Q24" s="137">
        <f t="shared" si="3"/>
        <v>0</v>
      </c>
      <c r="R24" s="137">
        <f t="shared" si="4"/>
        <v>3.9936000000000003</v>
      </c>
      <c r="S24" s="137">
        <f t="shared" si="5"/>
        <v>13.052500000000002</v>
      </c>
      <c r="T24" s="137">
        <f t="shared" si="6"/>
        <v>3.9417</v>
      </c>
      <c r="U24" s="138">
        <f t="shared" si="7"/>
        <v>20.987800000000004</v>
      </c>
      <c r="V24" s="137">
        <f t="shared" si="30"/>
        <v>4</v>
      </c>
      <c r="W24" s="137">
        <f t="shared" si="30"/>
        <v>12.541300000000003</v>
      </c>
      <c r="X24" s="137">
        <f t="shared" si="30"/>
        <v>8.1521</v>
      </c>
      <c r="Y24" s="137">
        <f t="shared" si="30"/>
        <v>7.716399999999999</v>
      </c>
      <c r="Z24" s="138">
        <f t="shared" si="27"/>
        <v>32.409800000000004</v>
      </c>
      <c r="AA24" s="137">
        <f t="shared" si="9"/>
        <v>4</v>
      </c>
      <c r="AB24" s="137">
        <f t="shared" si="10"/>
        <v>16.534900000000004</v>
      </c>
      <c r="AC24" s="137">
        <f t="shared" si="11"/>
        <v>21.204600000000003</v>
      </c>
      <c r="AD24" s="137">
        <f t="shared" si="12"/>
        <v>11.6581</v>
      </c>
      <c r="AE24" s="138">
        <f t="shared" si="13"/>
        <v>53.397600000000004</v>
      </c>
      <c r="AF24" s="54">
        <f t="shared" si="14"/>
        <v>0.36604828681438867</v>
      </c>
      <c r="AG24" s="54">
        <f t="shared" si="15"/>
        <v>0.026999340794342814</v>
      </c>
      <c r="AH24" s="55">
        <f t="shared" si="16"/>
        <v>0.39304762760873146</v>
      </c>
      <c r="AI24" s="54">
        <f t="shared" si="17"/>
        <v>0.6069523723912685</v>
      </c>
      <c r="AJ24" s="55">
        <f t="shared" si="18"/>
        <v>1</v>
      </c>
    </row>
    <row r="25" spans="1:36" s="35" customFormat="1" ht="12.75">
      <c r="A25" s="29"/>
      <c r="B25" s="29"/>
      <c r="C25" s="29"/>
      <c r="D25" s="30"/>
      <c r="E25" s="56">
        <v>8</v>
      </c>
      <c r="F25" s="57" t="s">
        <v>43</v>
      </c>
      <c r="G25" s="139">
        <f>SUMIF(FBG,SHIS,G:G)</f>
        <v>0</v>
      </c>
      <c r="H25" s="139">
        <f>SUMIF(FBG,SHIS,H:H)</f>
        <v>0.2831</v>
      </c>
      <c r="I25" s="139">
        <f>SUMIF(FBG,SHIS,I:I)</f>
        <v>9.1825</v>
      </c>
      <c r="J25" s="139">
        <f>SUMIF(FBG,SHIS,J:J)</f>
        <v>14.299799999999998</v>
      </c>
      <c r="K25" s="140">
        <f t="shared" si="25"/>
        <v>23.765399999999996</v>
      </c>
      <c r="L25" s="139">
        <f>SUMIF(FBG,SHIS,L:L)</f>
        <v>0</v>
      </c>
      <c r="M25" s="139">
        <f>SUMIF(FBG,SHIS,M:M)</f>
        <v>0</v>
      </c>
      <c r="N25" s="139">
        <f>SUMIF(FBG,SHIS,N:N)</f>
        <v>1</v>
      </c>
      <c r="O25" s="139">
        <f>SUMIF(FBG,SHIS,O:O)</f>
        <v>0</v>
      </c>
      <c r="P25" s="140">
        <f t="shared" si="26"/>
        <v>1</v>
      </c>
      <c r="Q25" s="139">
        <f t="shared" si="3"/>
        <v>0</v>
      </c>
      <c r="R25" s="139">
        <f t="shared" si="4"/>
        <v>0.2831</v>
      </c>
      <c r="S25" s="139">
        <f t="shared" si="5"/>
        <v>10.1825</v>
      </c>
      <c r="T25" s="139">
        <f t="shared" si="6"/>
        <v>14.299799999999998</v>
      </c>
      <c r="U25" s="140">
        <f t="shared" si="7"/>
        <v>24.765399999999996</v>
      </c>
      <c r="V25" s="139">
        <f>SUMIF(FBG,SHIS,V:V)</f>
        <v>3.6667</v>
      </c>
      <c r="W25" s="139">
        <f>SUMIF(FBG,SHIS,W:W)</f>
        <v>12.443899999999996</v>
      </c>
      <c r="X25" s="139">
        <f>SUMIF(FBG,SHIS,X:X)</f>
        <v>26.0248</v>
      </c>
      <c r="Y25" s="139">
        <f>SUMIF(FBG,SHIS,Y:Y)</f>
        <v>211.70440000000002</v>
      </c>
      <c r="Z25" s="140">
        <f t="shared" si="27"/>
        <v>253.83980000000003</v>
      </c>
      <c r="AA25" s="139">
        <f t="shared" si="9"/>
        <v>3.6667</v>
      </c>
      <c r="AB25" s="139">
        <f t="shared" si="10"/>
        <v>12.726999999999995</v>
      </c>
      <c r="AC25" s="139">
        <f t="shared" si="11"/>
        <v>36.2073</v>
      </c>
      <c r="AD25" s="139">
        <f t="shared" si="12"/>
        <v>226.00420000000003</v>
      </c>
      <c r="AE25" s="140">
        <f t="shared" si="13"/>
        <v>278.6052</v>
      </c>
      <c r="AF25" s="58">
        <f t="shared" si="14"/>
        <v>0.08530135115927483</v>
      </c>
      <c r="AG25" s="58">
        <f t="shared" si="15"/>
        <v>0.003589308455118569</v>
      </c>
      <c r="AH25" s="59">
        <f t="shared" si="16"/>
        <v>0.0888906596143934</v>
      </c>
      <c r="AI25" s="58">
        <f t="shared" si="17"/>
        <v>0.9111093403856066</v>
      </c>
      <c r="AJ25" s="59">
        <f t="shared" si="18"/>
        <v>1</v>
      </c>
    </row>
    <row r="26" spans="1:36" ht="12.75">
      <c r="A26" s="41"/>
      <c r="B26" s="41" t="s">
        <v>24</v>
      </c>
      <c r="C26" s="41"/>
      <c r="D26" s="42"/>
      <c r="E26" s="41">
        <v>8.1</v>
      </c>
      <c r="F26" s="43" t="s">
        <v>44</v>
      </c>
      <c r="G26" s="133">
        <f aca="true" t="shared" si="31" ref="G26:J30">SUMIF(FB,SHIS,G$1:G$65536)</f>
        <v>0</v>
      </c>
      <c r="H26" s="133">
        <f t="shared" si="31"/>
        <v>0.2192</v>
      </c>
      <c r="I26" s="133">
        <f t="shared" si="31"/>
        <v>8.674199999999999</v>
      </c>
      <c r="J26" s="133">
        <f t="shared" si="31"/>
        <v>11.737699999999998</v>
      </c>
      <c r="K26" s="134">
        <f t="shared" si="25"/>
        <v>20.631099999999996</v>
      </c>
      <c r="L26" s="133">
        <f aca="true" t="shared" si="32" ref="L26:O30">SUMIF(FB,SHIS,L$1:L$65536)</f>
        <v>0</v>
      </c>
      <c r="M26" s="133">
        <f t="shared" si="32"/>
        <v>0</v>
      </c>
      <c r="N26" s="133">
        <f t="shared" si="32"/>
        <v>1</v>
      </c>
      <c r="O26" s="133">
        <f t="shared" si="32"/>
        <v>0</v>
      </c>
      <c r="P26" s="134">
        <f t="shared" si="26"/>
        <v>1</v>
      </c>
      <c r="Q26" s="133">
        <f t="shared" si="3"/>
        <v>0</v>
      </c>
      <c r="R26" s="133">
        <f t="shared" si="4"/>
        <v>0.2192</v>
      </c>
      <c r="S26" s="133">
        <f t="shared" si="5"/>
        <v>9.674199999999999</v>
      </c>
      <c r="T26" s="133">
        <f t="shared" si="6"/>
        <v>11.737699999999998</v>
      </c>
      <c r="U26" s="134">
        <f t="shared" si="7"/>
        <v>21.631099999999996</v>
      </c>
      <c r="V26" s="133">
        <f aca="true" t="shared" si="33" ref="V26:Y30">SUMIF(FB,SHIS,V$1:V$65536)</f>
        <v>3.6667</v>
      </c>
      <c r="W26" s="133">
        <f t="shared" si="33"/>
        <v>1.3204</v>
      </c>
      <c r="X26" s="133">
        <f t="shared" si="33"/>
        <v>24.4128</v>
      </c>
      <c r="Y26" s="133">
        <f t="shared" si="33"/>
        <v>92.05929999999998</v>
      </c>
      <c r="Z26" s="134">
        <f t="shared" si="27"/>
        <v>121.45919999999998</v>
      </c>
      <c r="AA26" s="133">
        <f t="shared" si="9"/>
        <v>3.6667</v>
      </c>
      <c r="AB26" s="133">
        <f t="shared" si="10"/>
        <v>1.5396</v>
      </c>
      <c r="AC26" s="133">
        <f t="shared" si="11"/>
        <v>34.087</v>
      </c>
      <c r="AD26" s="133">
        <f t="shared" si="12"/>
        <v>103.79699999999998</v>
      </c>
      <c r="AE26" s="134">
        <f t="shared" si="13"/>
        <v>143.09029999999998</v>
      </c>
      <c r="AF26" s="44">
        <f t="shared" si="14"/>
        <v>0.14418237993770366</v>
      </c>
      <c r="AG26" s="44">
        <f t="shared" si="15"/>
        <v>0.00698859391586991</v>
      </c>
      <c r="AH26" s="45">
        <f t="shared" si="16"/>
        <v>0.1511709738535736</v>
      </c>
      <c r="AI26" s="44">
        <f t="shared" si="17"/>
        <v>0.8488290261464264</v>
      </c>
      <c r="AJ26" s="45">
        <f t="shared" si="18"/>
        <v>1</v>
      </c>
    </row>
    <row r="27" spans="1:36" ht="12.75">
      <c r="A27" s="41"/>
      <c r="B27" s="41" t="s">
        <v>24</v>
      </c>
      <c r="C27" s="41"/>
      <c r="D27" s="42"/>
      <c r="E27" s="41">
        <v>8.2</v>
      </c>
      <c r="F27" s="43" t="s">
        <v>45</v>
      </c>
      <c r="G27" s="133">
        <f t="shared" si="31"/>
        <v>0</v>
      </c>
      <c r="H27" s="133">
        <f t="shared" si="31"/>
        <v>0</v>
      </c>
      <c r="I27" s="133">
        <f t="shared" si="31"/>
        <v>0</v>
      </c>
      <c r="J27" s="133">
        <f t="shared" si="31"/>
        <v>0.3083</v>
      </c>
      <c r="K27" s="134">
        <f t="shared" si="25"/>
        <v>0.3083</v>
      </c>
      <c r="L27" s="133">
        <f t="shared" si="32"/>
        <v>0</v>
      </c>
      <c r="M27" s="133">
        <f t="shared" si="32"/>
        <v>0</v>
      </c>
      <c r="N27" s="133">
        <f t="shared" si="32"/>
        <v>0</v>
      </c>
      <c r="O27" s="133">
        <f t="shared" si="32"/>
        <v>0</v>
      </c>
      <c r="P27" s="134">
        <f t="shared" si="26"/>
        <v>0</v>
      </c>
      <c r="Q27" s="133">
        <f t="shared" si="3"/>
        <v>0</v>
      </c>
      <c r="R27" s="133">
        <f t="shared" si="4"/>
        <v>0</v>
      </c>
      <c r="S27" s="133">
        <f t="shared" si="5"/>
        <v>0</v>
      </c>
      <c r="T27" s="133">
        <f t="shared" si="6"/>
        <v>0.3083</v>
      </c>
      <c r="U27" s="134">
        <f t="shared" si="7"/>
        <v>0.3083</v>
      </c>
      <c r="V27" s="133">
        <f t="shared" si="33"/>
        <v>0</v>
      </c>
      <c r="W27" s="133">
        <f t="shared" si="33"/>
        <v>0</v>
      </c>
      <c r="X27" s="133">
        <f t="shared" si="33"/>
        <v>0.3203</v>
      </c>
      <c r="Y27" s="133">
        <f t="shared" si="33"/>
        <v>11.953600000000003</v>
      </c>
      <c r="Z27" s="134">
        <f t="shared" si="27"/>
        <v>12.273900000000003</v>
      </c>
      <c r="AA27" s="133">
        <f t="shared" si="9"/>
        <v>0</v>
      </c>
      <c r="AB27" s="133">
        <f t="shared" si="10"/>
        <v>0</v>
      </c>
      <c r="AC27" s="133">
        <f t="shared" si="11"/>
        <v>0.3203</v>
      </c>
      <c r="AD27" s="133">
        <f t="shared" si="12"/>
        <v>12.261900000000004</v>
      </c>
      <c r="AE27" s="134">
        <f t="shared" si="13"/>
        <v>12.582200000000004</v>
      </c>
      <c r="AF27" s="44">
        <f t="shared" si="14"/>
        <v>0.02450286913258412</v>
      </c>
      <c r="AG27" s="44">
        <f t="shared" si="15"/>
        <v>0</v>
      </c>
      <c r="AH27" s="45">
        <f t="shared" si="16"/>
        <v>0.02450286913258412</v>
      </c>
      <c r="AI27" s="44">
        <f t="shared" si="17"/>
        <v>0.9754971308674159</v>
      </c>
      <c r="AJ27" s="45">
        <f t="shared" si="18"/>
        <v>1</v>
      </c>
    </row>
    <row r="28" spans="1:36" ht="12.75">
      <c r="A28" s="41"/>
      <c r="B28" s="41" t="s">
        <v>24</v>
      </c>
      <c r="C28" s="41"/>
      <c r="D28" s="42"/>
      <c r="E28" s="41">
        <v>8.3</v>
      </c>
      <c r="F28" s="43" t="s">
        <v>46</v>
      </c>
      <c r="G28" s="133">
        <f t="shared" si="31"/>
        <v>0</v>
      </c>
      <c r="H28" s="133">
        <f t="shared" si="31"/>
        <v>0</v>
      </c>
      <c r="I28" s="133">
        <f t="shared" si="31"/>
        <v>0</v>
      </c>
      <c r="J28" s="133">
        <f t="shared" si="31"/>
        <v>0.2</v>
      </c>
      <c r="K28" s="134">
        <f t="shared" si="25"/>
        <v>0.2</v>
      </c>
      <c r="L28" s="133">
        <f t="shared" si="32"/>
        <v>0</v>
      </c>
      <c r="M28" s="133">
        <f t="shared" si="32"/>
        <v>0</v>
      </c>
      <c r="N28" s="133">
        <f t="shared" si="32"/>
        <v>0</v>
      </c>
      <c r="O28" s="133">
        <f t="shared" si="32"/>
        <v>0</v>
      </c>
      <c r="P28" s="134">
        <f t="shared" si="26"/>
        <v>0</v>
      </c>
      <c r="Q28" s="133">
        <f t="shared" si="3"/>
        <v>0</v>
      </c>
      <c r="R28" s="133">
        <f t="shared" si="4"/>
        <v>0</v>
      </c>
      <c r="S28" s="133">
        <f t="shared" si="5"/>
        <v>0</v>
      </c>
      <c r="T28" s="133">
        <f t="shared" si="6"/>
        <v>0.2</v>
      </c>
      <c r="U28" s="134">
        <f t="shared" si="7"/>
        <v>0.2</v>
      </c>
      <c r="V28" s="133">
        <f t="shared" si="33"/>
        <v>0</v>
      </c>
      <c r="W28" s="133">
        <f t="shared" si="33"/>
        <v>0.0809</v>
      </c>
      <c r="X28" s="133">
        <f t="shared" si="33"/>
        <v>0</v>
      </c>
      <c r="Y28" s="133">
        <f t="shared" si="33"/>
        <v>99.66620000000005</v>
      </c>
      <c r="Z28" s="134">
        <f t="shared" si="27"/>
        <v>99.74710000000005</v>
      </c>
      <c r="AA28" s="133">
        <f t="shared" si="9"/>
        <v>0</v>
      </c>
      <c r="AB28" s="133">
        <f t="shared" si="10"/>
        <v>0.0809</v>
      </c>
      <c r="AC28" s="133">
        <f t="shared" si="11"/>
        <v>0</v>
      </c>
      <c r="AD28" s="133">
        <f t="shared" si="12"/>
        <v>99.86620000000005</v>
      </c>
      <c r="AE28" s="134">
        <f t="shared" si="13"/>
        <v>99.94710000000005</v>
      </c>
      <c r="AF28" s="44">
        <f t="shared" si="14"/>
        <v>0.0020010585599782274</v>
      </c>
      <c r="AG28" s="44">
        <f t="shared" si="15"/>
        <v>0</v>
      </c>
      <c r="AH28" s="45">
        <f t="shared" si="16"/>
        <v>0.0020010585599782274</v>
      </c>
      <c r="AI28" s="44">
        <f t="shared" si="17"/>
        <v>0.9979989414400218</v>
      </c>
      <c r="AJ28" s="45">
        <f t="shared" si="18"/>
        <v>1</v>
      </c>
    </row>
    <row r="29" spans="1:36" ht="13.5" thickBot="1">
      <c r="A29" s="41"/>
      <c r="B29" s="41" t="s">
        <v>24</v>
      </c>
      <c r="C29" s="41"/>
      <c r="D29" s="42"/>
      <c r="E29" s="41">
        <v>8.4</v>
      </c>
      <c r="F29" s="43" t="s">
        <v>47</v>
      </c>
      <c r="G29" s="133">
        <f t="shared" si="31"/>
        <v>0</v>
      </c>
      <c r="H29" s="133">
        <f t="shared" si="31"/>
        <v>0.0639</v>
      </c>
      <c r="I29" s="133">
        <f t="shared" si="31"/>
        <v>0.5083</v>
      </c>
      <c r="J29" s="133">
        <f t="shared" si="31"/>
        <v>2.0538</v>
      </c>
      <c r="K29" s="134">
        <f t="shared" si="25"/>
        <v>2.626</v>
      </c>
      <c r="L29" s="133">
        <f t="shared" si="32"/>
        <v>0</v>
      </c>
      <c r="M29" s="133">
        <f t="shared" si="32"/>
        <v>0</v>
      </c>
      <c r="N29" s="133">
        <f t="shared" si="32"/>
        <v>0</v>
      </c>
      <c r="O29" s="133">
        <f t="shared" si="32"/>
        <v>0</v>
      </c>
      <c r="P29" s="134">
        <f t="shared" si="26"/>
        <v>0</v>
      </c>
      <c r="Q29" s="133">
        <f t="shared" si="3"/>
        <v>0</v>
      </c>
      <c r="R29" s="133">
        <f t="shared" si="4"/>
        <v>0.0639</v>
      </c>
      <c r="S29" s="133">
        <f t="shared" si="5"/>
        <v>0.5083</v>
      </c>
      <c r="T29" s="133">
        <f t="shared" si="6"/>
        <v>2.0538</v>
      </c>
      <c r="U29" s="134">
        <f t="shared" si="7"/>
        <v>2.626</v>
      </c>
      <c r="V29" s="133">
        <f t="shared" si="33"/>
        <v>0</v>
      </c>
      <c r="W29" s="133">
        <f t="shared" si="33"/>
        <v>11.042599999999997</v>
      </c>
      <c r="X29" s="133">
        <f t="shared" si="33"/>
        <v>1.2917</v>
      </c>
      <c r="Y29" s="133">
        <f t="shared" si="33"/>
        <v>8.0253</v>
      </c>
      <c r="Z29" s="134">
        <f t="shared" si="27"/>
        <v>20.359599999999997</v>
      </c>
      <c r="AA29" s="133">
        <f t="shared" si="9"/>
        <v>0</v>
      </c>
      <c r="AB29" s="133">
        <f t="shared" si="10"/>
        <v>11.106499999999997</v>
      </c>
      <c r="AC29" s="133">
        <f t="shared" si="11"/>
        <v>1.8</v>
      </c>
      <c r="AD29" s="133">
        <f t="shared" si="12"/>
        <v>10.0791</v>
      </c>
      <c r="AE29" s="134">
        <f t="shared" si="13"/>
        <v>22.985599999999998</v>
      </c>
      <c r="AF29" s="44">
        <f t="shared" si="14"/>
        <v>0.11424544062369484</v>
      </c>
      <c r="AG29" s="44">
        <f t="shared" si="15"/>
        <v>0</v>
      </c>
      <c r="AH29" s="45">
        <f t="shared" si="16"/>
        <v>0.11424544062369484</v>
      </c>
      <c r="AI29" s="44">
        <f t="shared" si="17"/>
        <v>0.8857545593763051</v>
      </c>
      <c r="AJ29" s="45">
        <f t="shared" si="18"/>
        <v>0.9999999999999999</v>
      </c>
    </row>
    <row r="30" spans="1:36" ht="13.5" thickBot="1">
      <c r="A30" s="60"/>
      <c r="B30" s="60"/>
      <c r="C30" s="60"/>
      <c r="D30" s="61"/>
      <c r="E30" s="62" t="s">
        <v>24</v>
      </c>
      <c r="F30" s="63" t="s">
        <v>11</v>
      </c>
      <c r="G30" s="141">
        <f t="shared" si="31"/>
        <v>8.0018</v>
      </c>
      <c r="H30" s="141">
        <f t="shared" si="31"/>
        <v>32.5886</v>
      </c>
      <c r="I30" s="141">
        <f t="shared" si="31"/>
        <v>392.6052999999999</v>
      </c>
      <c r="J30" s="141">
        <f t="shared" si="31"/>
        <v>159.78569999999996</v>
      </c>
      <c r="K30" s="142">
        <f t="shared" si="25"/>
        <v>592.9813999999999</v>
      </c>
      <c r="L30" s="141">
        <f t="shared" si="32"/>
        <v>15.6542</v>
      </c>
      <c r="M30" s="141">
        <f t="shared" si="32"/>
        <v>3.0491999999999995</v>
      </c>
      <c r="N30" s="141">
        <f t="shared" si="32"/>
        <v>279.2348</v>
      </c>
      <c r="O30" s="141">
        <f t="shared" si="32"/>
        <v>36.5866</v>
      </c>
      <c r="P30" s="142">
        <f t="shared" si="26"/>
        <v>334.52479999999997</v>
      </c>
      <c r="Q30" s="141">
        <f t="shared" si="3"/>
        <v>23.656</v>
      </c>
      <c r="R30" s="141">
        <f t="shared" si="4"/>
        <v>35.6378</v>
      </c>
      <c r="S30" s="141">
        <f t="shared" si="5"/>
        <v>671.8400999999999</v>
      </c>
      <c r="T30" s="141">
        <f t="shared" si="6"/>
        <v>196.37229999999997</v>
      </c>
      <c r="U30" s="142">
        <f t="shared" si="7"/>
        <v>927.5061999999999</v>
      </c>
      <c r="V30" s="141">
        <f t="shared" si="33"/>
        <v>300.40369999999996</v>
      </c>
      <c r="W30" s="141">
        <f t="shared" si="33"/>
        <v>217.6291</v>
      </c>
      <c r="X30" s="141">
        <f t="shared" si="33"/>
        <v>733.9725999999999</v>
      </c>
      <c r="Y30" s="141">
        <f t="shared" si="33"/>
        <v>1044.8251000000005</v>
      </c>
      <c r="Z30" s="142">
        <v>2296.830500000001</v>
      </c>
      <c r="AA30" s="141">
        <f t="shared" si="9"/>
        <v>324.05969999999996</v>
      </c>
      <c r="AB30" s="141">
        <f t="shared" si="10"/>
        <v>253.2669</v>
      </c>
      <c r="AC30" s="141">
        <f t="shared" si="11"/>
        <v>1405.8127</v>
      </c>
      <c r="AD30" s="141">
        <f t="shared" si="12"/>
        <v>1241.1974000000005</v>
      </c>
      <c r="AE30" s="142">
        <f t="shared" si="13"/>
        <v>3224.3367000000003</v>
      </c>
      <c r="AF30" s="64">
        <f t="shared" si="14"/>
        <v>0.18390802672686132</v>
      </c>
      <c r="AG30" s="64">
        <f t="shared" si="15"/>
        <v>0.10374995886750907</v>
      </c>
      <c r="AH30" s="65">
        <f t="shared" si="16"/>
        <v>0.2876579855943704</v>
      </c>
      <c r="AI30" s="64">
        <f t="shared" si="17"/>
        <v>0.7123420144056296</v>
      </c>
      <c r="AJ30" s="65">
        <f t="shared" si="18"/>
        <v>1</v>
      </c>
    </row>
    <row r="31" spans="1:36" ht="12.75">
      <c r="A31" s="66"/>
      <c r="B31" s="66"/>
      <c r="C31" s="66"/>
      <c r="D31" s="67"/>
      <c r="E31" s="68"/>
      <c r="F31" s="69" t="s">
        <v>48</v>
      </c>
      <c r="AF31"/>
      <c r="AG31"/>
      <c r="AH31"/>
      <c r="AI31"/>
      <c r="AJ31"/>
    </row>
    <row r="32" spans="1:36" ht="12.75">
      <c r="A32" s="70"/>
      <c r="B32" s="70" t="s">
        <v>49</v>
      </c>
      <c r="C32" s="70"/>
      <c r="D32" s="71"/>
      <c r="E32" s="70">
        <v>4</v>
      </c>
      <c r="F32" s="72" t="s">
        <v>25</v>
      </c>
      <c r="G32" s="131">
        <f aca="true" t="shared" si="34" ref="G32:J42">SUMIF(Fak,SHIS,G$1:G$65536)</f>
        <v>0</v>
      </c>
      <c r="H32" s="131">
        <f t="shared" si="34"/>
        <v>0</v>
      </c>
      <c r="I32" s="131">
        <f t="shared" si="34"/>
        <v>0.4</v>
      </c>
      <c r="J32" s="131">
        <f t="shared" si="34"/>
        <v>0</v>
      </c>
      <c r="K32" s="132">
        <f aca="true" t="shared" si="35" ref="K32:K43">SUM(G32:J32)</f>
        <v>0.4</v>
      </c>
      <c r="L32" s="131">
        <f aca="true" t="shared" si="36" ref="L32:O42">SUMIF(Fak,SHIS,L$1:L$65536)</f>
        <v>0</v>
      </c>
      <c r="M32" s="131">
        <f t="shared" si="36"/>
        <v>0</v>
      </c>
      <c r="N32" s="131">
        <f t="shared" si="36"/>
        <v>0.3749</v>
      </c>
      <c r="O32" s="131">
        <f t="shared" si="36"/>
        <v>0</v>
      </c>
      <c r="P32" s="132">
        <f aca="true" t="shared" si="37" ref="P32:P43">SUM(L32:O32)</f>
        <v>0.3749</v>
      </c>
      <c r="Q32" s="131">
        <f aca="true" t="shared" si="38" ref="Q32:Q43">G32+L32</f>
        <v>0</v>
      </c>
      <c r="R32" s="131">
        <f aca="true" t="shared" si="39" ref="R32:R43">H32+M32</f>
        <v>0</v>
      </c>
      <c r="S32" s="131">
        <f aca="true" t="shared" si="40" ref="S32:S43">I32+N32</f>
        <v>0.7749</v>
      </c>
      <c r="T32" s="131">
        <f aca="true" t="shared" si="41" ref="T32:T43">J32+O32</f>
        <v>0</v>
      </c>
      <c r="U32" s="132">
        <f aca="true" t="shared" si="42" ref="U32:U43">SUM(Q32:T32)</f>
        <v>0.7749</v>
      </c>
      <c r="V32" s="131">
        <f aca="true" t="shared" si="43" ref="V32:Y42">SUMIF(Fak,SHIS,V$1:V$65536)</f>
        <v>10.7</v>
      </c>
      <c r="W32" s="131">
        <f t="shared" si="43"/>
        <v>6.625</v>
      </c>
      <c r="X32" s="131">
        <f t="shared" si="43"/>
        <v>8.839</v>
      </c>
      <c r="Y32" s="131">
        <f t="shared" si="43"/>
        <v>0.6834</v>
      </c>
      <c r="Z32" s="132">
        <f aca="true" t="shared" si="44" ref="Z32:Z43">SUM(V32:Y32)</f>
        <v>26.8474</v>
      </c>
      <c r="AA32" s="131">
        <f aca="true" t="shared" si="45" ref="AA32:AA43">Q32+V32</f>
        <v>10.7</v>
      </c>
      <c r="AB32" s="131">
        <f aca="true" t="shared" si="46" ref="AB32:AB43">R32+W32</f>
        <v>6.625</v>
      </c>
      <c r="AC32" s="131">
        <f aca="true" t="shared" si="47" ref="AC32:AC43">S32+X32</f>
        <v>9.613900000000001</v>
      </c>
      <c r="AD32" s="131">
        <f aca="true" t="shared" si="48" ref="AD32:AD43">T32+Y32</f>
        <v>0.6834</v>
      </c>
      <c r="AE32" s="132">
        <f aca="true" t="shared" si="49" ref="AE32:AE43">SUM(AA32:AD32)</f>
        <v>27.6223</v>
      </c>
      <c r="AF32" s="39">
        <f aca="true" t="shared" si="50" ref="AF32:AF43">IF(ISERROR(K32/$AE32),0,K32/$AE32)</f>
        <v>0.014481053351820813</v>
      </c>
      <c r="AG32" s="39">
        <f aca="true" t="shared" si="51" ref="AG32:AG43">IF(ISERROR(P32/$AE32),0,P32/$AE32)</f>
        <v>0.013572367253994057</v>
      </c>
      <c r="AH32" s="40">
        <f aca="true" t="shared" si="52" ref="AH32:AH43">SUM(AF32:AG32)</f>
        <v>0.02805342060581487</v>
      </c>
      <c r="AI32" s="39">
        <f aca="true" t="shared" si="53" ref="AI32:AI43">IF(ISERROR(Z32/$AE32),0,Z32/$AE32)</f>
        <v>0.9719465793941852</v>
      </c>
      <c r="AJ32" s="40">
        <f aca="true" t="shared" si="54" ref="AJ32:AJ43">SUM(AH32:AI32)</f>
        <v>1</v>
      </c>
    </row>
    <row r="33" spans="1:36" ht="12.75">
      <c r="A33" s="41"/>
      <c r="B33" s="41" t="s">
        <v>49</v>
      </c>
      <c r="C33" s="41"/>
      <c r="D33" s="42"/>
      <c r="E33" s="41">
        <v>6</v>
      </c>
      <c r="F33" s="43" t="s">
        <v>50</v>
      </c>
      <c r="G33" s="133">
        <f t="shared" si="34"/>
        <v>0</v>
      </c>
      <c r="H33" s="133">
        <f t="shared" si="34"/>
        <v>0.1111</v>
      </c>
      <c r="I33" s="133">
        <f t="shared" si="34"/>
        <v>10.231799999999998</v>
      </c>
      <c r="J33" s="133">
        <f t="shared" si="34"/>
        <v>0</v>
      </c>
      <c r="K33" s="134">
        <f t="shared" si="35"/>
        <v>10.342899999999998</v>
      </c>
      <c r="L33" s="133">
        <f t="shared" si="36"/>
        <v>0</v>
      </c>
      <c r="M33" s="133">
        <f t="shared" si="36"/>
        <v>0</v>
      </c>
      <c r="N33" s="133">
        <f t="shared" si="36"/>
        <v>0</v>
      </c>
      <c r="O33" s="133">
        <f t="shared" si="36"/>
        <v>0</v>
      </c>
      <c r="P33" s="134">
        <f t="shared" si="37"/>
        <v>0</v>
      </c>
      <c r="Q33" s="133">
        <f t="shared" si="38"/>
        <v>0</v>
      </c>
      <c r="R33" s="133">
        <f t="shared" si="39"/>
        <v>0.1111</v>
      </c>
      <c r="S33" s="133">
        <f t="shared" si="40"/>
        <v>10.231799999999998</v>
      </c>
      <c r="T33" s="133">
        <f t="shared" si="41"/>
        <v>0</v>
      </c>
      <c r="U33" s="134">
        <f t="shared" si="42"/>
        <v>10.342899999999998</v>
      </c>
      <c r="V33" s="133">
        <f t="shared" si="43"/>
        <v>1</v>
      </c>
      <c r="W33" s="133">
        <f t="shared" si="43"/>
        <v>0.4351</v>
      </c>
      <c r="X33" s="133">
        <f t="shared" si="43"/>
        <v>3.4333</v>
      </c>
      <c r="Y33" s="133">
        <f t="shared" si="43"/>
        <v>10.05</v>
      </c>
      <c r="Z33" s="134">
        <f t="shared" si="44"/>
        <v>14.918400000000002</v>
      </c>
      <c r="AA33" s="133">
        <f t="shared" si="45"/>
        <v>1</v>
      </c>
      <c r="AB33" s="133">
        <f t="shared" si="46"/>
        <v>0.5462</v>
      </c>
      <c r="AC33" s="133">
        <f t="shared" si="47"/>
        <v>13.665099999999999</v>
      </c>
      <c r="AD33" s="133">
        <f t="shared" si="48"/>
        <v>10.05</v>
      </c>
      <c r="AE33" s="134">
        <f t="shared" si="49"/>
        <v>25.2613</v>
      </c>
      <c r="AF33" s="44">
        <f t="shared" si="50"/>
        <v>0.40943656898101044</v>
      </c>
      <c r="AG33" s="44">
        <f t="shared" si="51"/>
        <v>0</v>
      </c>
      <c r="AH33" s="45">
        <f t="shared" si="52"/>
        <v>0.40943656898101044</v>
      </c>
      <c r="AI33" s="44">
        <f t="shared" si="53"/>
        <v>0.5905634310189897</v>
      </c>
      <c r="AJ33" s="45">
        <f t="shared" si="54"/>
        <v>1</v>
      </c>
    </row>
    <row r="34" spans="1:36" ht="12.75">
      <c r="A34" s="41"/>
      <c r="B34" s="41" t="s">
        <v>49</v>
      </c>
      <c r="C34" s="41"/>
      <c r="D34" s="42"/>
      <c r="E34" s="41">
        <v>7</v>
      </c>
      <c r="F34" s="43" t="s">
        <v>51</v>
      </c>
      <c r="G34" s="133">
        <f t="shared" si="34"/>
        <v>0</v>
      </c>
      <c r="H34" s="133">
        <f t="shared" si="34"/>
        <v>3.4758</v>
      </c>
      <c r="I34" s="133">
        <f t="shared" si="34"/>
        <v>11.610800000000001</v>
      </c>
      <c r="J34" s="133">
        <f t="shared" si="34"/>
        <v>3.4833999999999996</v>
      </c>
      <c r="K34" s="134">
        <f t="shared" si="35"/>
        <v>18.57</v>
      </c>
      <c r="L34" s="133">
        <f t="shared" si="36"/>
        <v>0</v>
      </c>
      <c r="M34" s="133">
        <f t="shared" si="36"/>
        <v>0</v>
      </c>
      <c r="N34" s="133">
        <f t="shared" si="36"/>
        <v>1.4417</v>
      </c>
      <c r="O34" s="133">
        <f t="shared" si="36"/>
        <v>0</v>
      </c>
      <c r="P34" s="134">
        <f t="shared" si="37"/>
        <v>1.4417</v>
      </c>
      <c r="Q34" s="133">
        <f t="shared" si="38"/>
        <v>0</v>
      </c>
      <c r="R34" s="133">
        <f t="shared" si="39"/>
        <v>3.4758</v>
      </c>
      <c r="S34" s="133">
        <f t="shared" si="40"/>
        <v>13.052500000000002</v>
      </c>
      <c r="T34" s="133">
        <f t="shared" si="41"/>
        <v>3.4833999999999996</v>
      </c>
      <c r="U34" s="134">
        <f t="shared" si="42"/>
        <v>20.0117</v>
      </c>
      <c r="V34" s="133">
        <f t="shared" si="43"/>
        <v>2</v>
      </c>
      <c r="W34" s="133">
        <f t="shared" si="43"/>
        <v>0.8175</v>
      </c>
      <c r="X34" s="133">
        <f t="shared" si="43"/>
        <v>5.1937</v>
      </c>
      <c r="Y34" s="133">
        <f t="shared" si="43"/>
        <v>5.2104</v>
      </c>
      <c r="Z34" s="134">
        <f t="shared" si="44"/>
        <v>13.221599999999999</v>
      </c>
      <c r="AA34" s="133">
        <f t="shared" si="45"/>
        <v>2</v>
      </c>
      <c r="AB34" s="133">
        <f t="shared" si="46"/>
        <v>4.2933</v>
      </c>
      <c r="AC34" s="133">
        <f t="shared" si="47"/>
        <v>18.2462</v>
      </c>
      <c r="AD34" s="133">
        <f t="shared" si="48"/>
        <v>8.6938</v>
      </c>
      <c r="AE34" s="134">
        <f t="shared" si="49"/>
        <v>33.2333</v>
      </c>
      <c r="AF34" s="44">
        <f t="shared" si="50"/>
        <v>0.5587768894452251</v>
      </c>
      <c r="AG34" s="44">
        <f t="shared" si="51"/>
        <v>0.043381186942012984</v>
      </c>
      <c r="AH34" s="45">
        <f t="shared" si="52"/>
        <v>0.6021580763872381</v>
      </c>
      <c r="AI34" s="44">
        <f t="shared" si="53"/>
        <v>0.3978419236127619</v>
      </c>
      <c r="AJ34" s="45">
        <f t="shared" si="54"/>
        <v>1</v>
      </c>
    </row>
    <row r="35" spans="1:36" ht="12.75">
      <c r="A35" s="41"/>
      <c r="B35" s="41" t="s">
        <v>49</v>
      </c>
      <c r="C35" s="41"/>
      <c r="D35" s="42"/>
      <c r="E35" s="41">
        <v>11</v>
      </c>
      <c r="F35" s="43" t="s">
        <v>31</v>
      </c>
      <c r="G35" s="133">
        <f t="shared" si="34"/>
        <v>0.8018000000000001</v>
      </c>
      <c r="H35" s="133">
        <f t="shared" si="34"/>
        <v>6.5375</v>
      </c>
      <c r="I35" s="133">
        <f t="shared" si="34"/>
        <v>7.1384</v>
      </c>
      <c r="J35" s="133">
        <f t="shared" si="34"/>
        <v>3.2546</v>
      </c>
      <c r="K35" s="134">
        <f t="shared" si="35"/>
        <v>17.7323</v>
      </c>
      <c r="L35" s="133">
        <f t="shared" si="36"/>
        <v>0.4375</v>
      </c>
      <c r="M35" s="133">
        <f t="shared" si="36"/>
        <v>0</v>
      </c>
      <c r="N35" s="133">
        <f t="shared" si="36"/>
        <v>13.854800000000001</v>
      </c>
      <c r="O35" s="133">
        <f t="shared" si="36"/>
        <v>2.1541</v>
      </c>
      <c r="P35" s="134">
        <f t="shared" si="37"/>
        <v>16.4464</v>
      </c>
      <c r="Q35" s="133">
        <f t="shared" si="38"/>
        <v>1.2393</v>
      </c>
      <c r="R35" s="133">
        <f t="shared" si="39"/>
        <v>6.5375</v>
      </c>
      <c r="S35" s="133">
        <f t="shared" si="40"/>
        <v>20.9932</v>
      </c>
      <c r="T35" s="133">
        <f t="shared" si="41"/>
        <v>5.4087</v>
      </c>
      <c r="U35" s="134">
        <f t="shared" si="42"/>
        <v>34.178700000000006</v>
      </c>
      <c r="V35" s="133">
        <f t="shared" si="43"/>
        <v>20.3217</v>
      </c>
      <c r="W35" s="133">
        <f t="shared" si="43"/>
        <v>6.294100000000004</v>
      </c>
      <c r="X35" s="133">
        <f t="shared" si="43"/>
        <v>52.652299999999926</v>
      </c>
      <c r="Y35" s="133">
        <f t="shared" si="43"/>
        <v>18.208300000000005</v>
      </c>
      <c r="Z35" s="134">
        <f t="shared" si="44"/>
        <v>97.47639999999994</v>
      </c>
      <c r="AA35" s="133">
        <f t="shared" si="45"/>
        <v>21.561</v>
      </c>
      <c r="AB35" s="133">
        <f t="shared" si="46"/>
        <v>12.831600000000003</v>
      </c>
      <c r="AC35" s="133">
        <f t="shared" si="47"/>
        <v>73.64549999999993</v>
      </c>
      <c r="AD35" s="133">
        <f t="shared" si="48"/>
        <v>23.617000000000004</v>
      </c>
      <c r="AE35" s="134">
        <f t="shared" si="49"/>
        <v>131.65509999999995</v>
      </c>
      <c r="AF35" s="44">
        <f t="shared" si="50"/>
        <v>0.1346875282461523</v>
      </c>
      <c r="AG35" s="44">
        <f t="shared" si="51"/>
        <v>0.12492034110338306</v>
      </c>
      <c r="AH35" s="45">
        <f t="shared" si="52"/>
        <v>0.25960786934953534</v>
      </c>
      <c r="AI35" s="44">
        <f t="shared" si="53"/>
        <v>0.7403921306504646</v>
      </c>
      <c r="AJ35" s="45">
        <f t="shared" si="54"/>
        <v>1</v>
      </c>
    </row>
    <row r="36" spans="1:36" ht="12.75">
      <c r="A36" s="41"/>
      <c r="B36" s="41" t="s">
        <v>49</v>
      </c>
      <c r="C36" s="41"/>
      <c r="D36" s="42"/>
      <c r="E36" s="41">
        <v>15</v>
      </c>
      <c r="F36" s="43" t="s">
        <v>52</v>
      </c>
      <c r="G36" s="133">
        <f t="shared" si="34"/>
        <v>0.3</v>
      </c>
      <c r="H36" s="133">
        <f t="shared" si="34"/>
        <v>1.1992</v>
      </c>
      <c r="I36" s="133">
        <f t="shared" si="34"/>
        <v>24.820499999999996</v>
      </c>
      <c r="J36" s="133">
        <f t="shared" si="34"/>
        <v>2.3667</v>
      </c>
      <c r="K36" s="134">
        <f t="shared" si="35"/>
        <v>28.6864</v>
      </c>
      <c r="L36" s="133">
        <f t="shared" si="36"/>
        <v>0</v>
      </c>
      <c r="M36" s="133">
        <f t="shared" si="36"/>
        <v>0.0063</v>
      </c>
      <c r="N36" s="133">
        <f t="shared" si="36"/>
        <v>6.396</v>
      </c>
      <c r="O36" s="133">
        <f t="shared" si="36"/>
        <v>0</v>
      </c>
      <c r="P36" s="134">
        <f t="shared" si="37"/>
        <v>6.4023</v>
      </c>
      <c r="Q36" s="133">
        <f t="shared" si="38"/>
        <v>0.3</v>
      </c>
      <c r="R36" s="133">
        <f t="shared" si="39"/>
        <v>1.2055</v>
      </c>
      <c r="S36" s="133">
        <f t="shared" si="40"/>
        <v>31.216499999999996</v>
      </c>
      <c r="T36" s="133">
        <f t="shared" si="41"/>
        <v>2.3667</v>
      </c>
      <c r="U36" s="134">
        <f t="shared" si="42"/>
        <v>35.088699999999996</v>
      </c>
      <c r="V36" s="133">
        <f t="shared" si="43"/>
        <v>29.749900000000004</v>
      </c>
      <c r="W36" s="133">
        <f t="shared" si="43"/>
        <v>7.498499999999999</v>
      </c>
      <c r="X36" s="133">
        <f t="shared" si="43"/>
        <v>84.25550000000003</v>
      </c>
      <c r="Y36" s="133">
        <f t="shared" si="43"/>
        <v>21.8984</v>
      </c>
      <c r="Z36" s="134">
        <f t="shared" si="44"/>
        <v>143.40230000000003</v>
      </c>
      <c r="AA36" s="133">
        <f t="shared" si="45"/>
        <v>30.049900000000004</v>
      </c>
      <c r="AB36" s="133">
        <f t="shared" si="46"/>
        <v>8.703999999999999</v>
      </c>
      <c r="AC36" s="133">
        <f t="shared" si="47"/>
        <v>115.47200000000002</v>
      </c>
      <c r="AD36" s="133">
        <f t="shared" si="48"/>
        <v>24.265099999999997</v>
      </c>
      <c r="AE36" s="134">
        <f t="shared" si="49"/>
        <v>178.491</v>
      </c>
      <c r="AF36" s="44">
        <f t="shared" si="50"/>
        <v>0.1607162265884554</v>
      </c>
      <c r="AG36" s="44">
        <f t="shared" si="51"/>
        <v>0.035869035413550264</v>
      </c>
      <c r="AH36" s="45">
        <f t="shared" si="52"/>
        <v>0.19658526200200568</v>
      </c>
      <c r="AI36" s="44">
        <f t="shared" si="53"/>
        <v>0.8034147379979943</v>
      </c>
      <c r="AJ36" s="45">
        <f t="shared" si="54"/>
        <v>1</v>
      </c>
    </row>
    <row r="37" spans="1:36" ht="12.75">
      <c r="A37" s="41"/>
      <c r="B37" s="41" t="s">
        <v>49</v>
      </c>
      <c r="C37" s="41"/>
      <c r="D37" s="42"/>
      <c r="E37" s="41">
        <v>20</v>
      </c>
      <c r="F37" s="43" t="s">
        <v>53</v>
      </c>
      <c r="G37" s="133">
        <f t="shared" si="34"/>
        <v>1.8</v>
      </c>
      <c r="H37" s="133">
        <f t="shared" si="34"/>
        <v>8.682</v>
      </c>
      <c r="I37" s="133">
        <f t="shared" si="34"/>
        <v>111.86709999999994</v>
      </c>
      <c r="J37" s="133">
        <f t="shared" si="34"/>
        <v>73.61389999999997</v>
      </c>
      <c r="K37" s="134">
        <f t="shared" si="35"/>
        <v>195.9629999999999</v>
      </c>
      <c r="L37" s="133">
        <f t="shared" si="36"/>
        <v>2.35</v>
      </c>
      <c r="M37" s="133">
        <f t="shared" si="36"/>
        <v>1.8604999999999996</v>
      </c>
      <c r="N37" s="133">
        <f t="shared" si="36"/>
        <v>71.7068</v>
      </c>
      <c r="O37" s="133">
        <f t="shared" si="36"/>
        <v>14.588499999999998</v>
      </c>
      <c r="P37" s="134">
        <f t="shared" si="37"/>
        <v>90.5058</v>
      </c>
      <c r="Q37" s="133">
        <f t="shared" si="38"/>
        <v>4.15</v>
      </c>
      <c r="R37" s="133">
        <f t="shared" si="39"/>
        <v>10.5425</v>
      </c>
      <c r="S37" s="133">
        <f t="shared" si="40"/>
        <v>183.57389999999992</v>
      </c>
      <c r="T37" s="133">
        <f t="shared" si="41"/>
        <v>88.20239999999997</v>
      </c>
      <c r="U37" s="134">
        <f t="shared" si="42"/>
        <v>286.4687999999999</v>
      </c>
      <c r="V37" s="133">
        <f t="shared" si="43"/>
        <v>75.12360000000001</v>
      </c>
      <c r="W37" s="133">
        <f t="shared" si="43"/>
        <v>85.22119999999998</v>
      </c>
      <c r="X37" s="133">
        <f t="shared" si="43"/>
        <v>147.10699999999997</v>
      </c>
      <c r="Y37" s="133">
        <f t="shared" si="43"/>
        <v>414.50610000000023</v>
      </c>
      <c r="Z37" s="134">
        <f t="shared" si="44"/>
        <v>721.9579000000001</v>
      </c>
      <c r="AA37" s="133">
        <f t="shared" si="45"/>
        <v>79.27360000000002</v>
      </c>
      <c r="AB37" s="133">
        <f t="shared" si="46"/>
        <v>95.76369999999999</v>
      </c>
      <c r="AC37" s="133">
        <f t="shared" si="47"/>
        <v>330.6808999999999</v>
      </c>
      <c r="AD37" s="133">
        <f t="shared" si="48"/>
        <v>502.7085000000002</v>
      </c>
      <c r="AE37" s="134">
        <f t="shared" si="49"/>
        <v>1008.4267000000001</v>
      </c>
      <c r="AF37" s="44">
        <f t="shared" si="50"/>
        <v>0.19432547749876108</v>
      </c>
      <c r="AG37" s="44">
        <f t="shared" si="51"/>
        <v>0.0897495078224327</v>
      </c>
      <c r="AH37" s="45">
        <f t="shared" si="52"/>
        <v>0.2840749853211938</v>
      </c>
      <c r="AI37" s="44">
        <f t="shared" si="53"/>
        <v>0.7159250146788061</v>
      </c>
      <c r="AJ37" s="45">
        <f t="shared" si="54"/>
        <v>0.9999999999999999</v>
      </c>
    </row>
    <row r="38" spans="1:36" ht="12.75">
      <c r="A38" s="41"/>
      <c r="B38" s="41" t="s">
        <v>49</v>
      </c>
      <c r="C38" s="41"/>
      <c r="D38" s="42"/>
      <c r="E38" s="41">
        <v>60</v>
      </c>
      <c r="F38" s="43" t="s">
        <v>54</v>
      </c>
      <c r="G38" s="133">
        <f t="shared" si="34"/>
        <v>2.1</v>
      </c>
      <c r="H38" s="133">
        <f t="shared" si="34"/>
        <v>0.9479000000000002</v>
      </c>
      <c r="I38" s="133">
        <f t="shared" si="34"/>
        <v>53.4075</v>
      </c>
      <c r="J38" s="133">
        <f t="shared" si="34"/>
        <v>23.479900000000004</v>
      </c>
      <c r="K38" s="134">
        <f t="shared" si="35"/>
        <v>79.9353</v>
      </c>
      <c r="L38" s="133">
        <f t="shared" si="36"/>
        <v>0</v>
      </c>
      <c r="M38" s="133">
        <f t="shared" si="36"/>
        <v>0</v>
      </c>
      <c r="N38" s="133">
        <f t="shared" si="36"/>
        <v>7.622299999999998</v>
      </c>
      <c r="O38" s="133">
        <f t="shared" si="36"/>
        <v>1.8</v>
      </c>
      <c r="P38" s="134">
        <f t="shared" si="37"/>
        <v>9.422299999999998</v>
      </c>
      <c r="Q38" s="133">
        <f t="shared" si="38"/>
        <v>2.1</v>
      </c>
      <c r="R38" s="133">
        <f t="shared" si="39"/>
        <v>0.9479000000000002</v>
      </c>
      <c r="S38" s="133">
        <f t="shared" si="40"/>
        <v>61.029799999999994</v>
      </c>
      <c r="T38" s="133">
        <f t="shared" si="41"/>
        <v>25.279900000000005</v>
      </c>
      <c r="U38" s="134">
        <f t="shared" si="42"/>
        <v>89.35759999999999</v>
      </c>
      <c r="V38" s="133">
        <f t="shared" si="43"/>
        <v>17.9584</v>
      </c>
      <c r="W38" s="133">
        <f t="shared" si="43"/>
        <v>15.390899999999998</v>
      </c>
      <c r="X38" s="133">
        <f t="shared" si="43"/>
        <v>68.21300000000002</v>
      </c>
      <c r="Y38" s="133">
        <f t="shared" si="43"/>
        <v>121.17550000000003</v>
      </c>
      <c r="Z38" s="134">
        <f t="shared" si="44"/>
        <v>222.73780000000005</v>
      </c>
      <c r="AA38" s="133">
        <f t="shared" si="45"/>
        <v>20.058400000000002</v>
      </c>
      <c r="AB38" s="133">
        <f t="shared" si="46"/>
        <v>16.3388</v>
      </c>
      <c r="AC38" s="133">
        <f t="shared" si="47"/>
        <v>129.24280000000002</v>
      </c>
      <c r="AD38" s="133">
        <f t="shared" si="48"/>
        <v>146.45540000000003</v>
      </c>
      <c r="AE38" s="134">
        <f t="shared" si="49"/>
        <v>312.09540000000004</v>
      </c>
      <c r="AF38" s="44">
        <f t="shared" si="50"/>
        <v>0.25612456960275604</v>
      </c>
      <c r="AG38" s="44">
        <f t="shared" si="51"/>
        <v>0.0301904481770638</v>
      </c>
      <c r="AH38" s="45">
        <f t="shared" si="52"/>
        <v>0.2863150177798198</v>
      </c>
      <c r="AI38" s="44">
        <f t="shared" si="53"/>
        <v>0.7136849822201802</v>
      </c>
      <c r="AJ38" s="45">
        <f t="shared" si="54"/>
        <v>1</v>
      </c>
    </row>
    <row r="39" spans="1:36" ht="12.75">
      <c r="A39" s="41"/>
      <c r="B39" s="41" t="s">
        <v>49</v>
      </c>
      <c r="C39" s="41"/>
      <c r="D39" s="42"/>
      <c r="E39" s="41">
        <v>70</v>
      </c>
      <c r="F39" s="43" t="s">
        <v>55</v>
      </c>
      <c r="G39" s="133">
        <f t="shared" si="34"/>
        <v>1</v>
      </c>
      <c r="H39" s="133">
        <f t="shared" si="34"/>
        <v>3.776800000000001</v>
      </c>
      <c r="I39" s="133">
        <f t="shared" si="34"/>
        <v>18.7031</v>
      </c>
      <c r="J39" s="133">
        <f t="shared" si="34"/>
        <v>5.824999999999999</v>
      </c>
      <c r="K39" s="134">
        <f t="shared" si="35"/>
        <v>29.3049</v>
      </c>
      <c r="L39" s="133">
        <f t="shared" si="36"/>
        <v>4.5833</v>
      </c>
      <c r="M39" s="133">
        <f t="shared" si="36"/>
        <v>0.0274</v>
      </c>
      <c r="N39" s="133">
        <f t="shared" si="36"/>
        <v>33.4256</v>
      </c>
      <c r="O39" s="133">
        <f t="shared" si="36"/>
        <v>0.0896</v>
      </c>
      <c r="P39" s="134">
        <f t="shared" si="37"/>
        <v>38.1259</v>
      </c>
      <c r="Q39" s="133">
        <f t="shared" si="38"/>
        <v>5.5833</v>
      </c>
      <c r="R39" s="133">
        <f t="shared" si="39"/>
        <v>3.804200000000001</v>
      </c>
      <c r="S39" s="133">
        <f t="shared" si="40"/>
        <v>52.1287</v>
      </c>
      <c r="T39" s="133">
        <f t="shared" si="41"/>
        <v>5.914599999999999</v>
      </c>
      <c r="U39" s="134">
        <f t="shared" si="42"/>
        <v>67.4308</v>
      </c>
      <c r="V39" s="133">
        <f t="shared" si="43"/>
        <v>58.6666</v>
      </c>
      <c r="W39" s="133">
        <f t="shared" si="43"/>
        <v>16.5335</v>
      </c>
      <c r="X39" s="133">
        <f t="shared" si="43"/>
        <v>92.0364</v>
      </c>
      <c r="Y39" s="133">
        <f t="shared" si="43"/>
        <v>40.48300000000001</v>
      </c>
      <c r="Z39" s="134">
        <f t="shared" si="44"/>
        <v>207.7195</v>
      </c>
      <c r="AA39" s="133">
        <f t="shared" si="45"/>
        <v>64.2499</v>
      </c>
      <c r="AB39" s="133">
        <f t="shared" si="46"/>
        <v>20.3377</v>
      </c>
      <c r="AC39" s="133">
        <f t="shared" si="47"/>
        <v>144.1651</v>
      </c>
      <c r="AD39" s="133">
        <f t="shared" si="48"/>
        <v>46.39760000000001</v>
      </c>
      <c r="AE39" s="134">
        <f t="shared" si="49"/>
        <v>275.1503</v>
      </c>
      <c r="AF39" s="44">
        <f t="shared" si="50"/>
        <v>0.10650506286927544</v>
      </c>
      <c r="AG39" s="44">
        <f t="shared" si="51"/>
        <v>0.13856390489125398</v>
      </c>
      <c r="AH39" s="45">
        <f t="shared" si="52"/>
        <v>0.24506896776052942</v>
      </c>
      <c r="AI39" s="44">
        <f t="shared" si="53"/>
        <v>0.7549310322394706</v>
      </c>
      <c r="AJ39" s="45">
        <f t="shared" si="54"/>
        <v>1</v>
      </c>
    </row>
    <row r="40" spans="1:36" ht="12.75">
      <c r="A40" s="41"/>
      <c r="B40" s="41" t="s">
        <v>49</v>
      </c>
      <c r="C40" s="41"/>
      <c r="D40" s="42"/>
      <c r="E40" s="41">
        <v>78</v>
      </c>
      <c r="F40" s="43" t="s">
        <v>56</v>
      </c>
      <c r="G40" s="133">
        <f t="shared" si="34"/>
        <v>0</v>
      </c>
      <c r="H40" s="133">
        <f t="shared" si="34"/>
        <v>2.2017999999999995</v>
      </c>
      <c r="I40" s="133">
        <f t="shared" si="34"/>
        <v>9.471499999999999</v>
      </c>
      <c r="J40" s="133">
        <f t="shared" si="34"/>
        <v>3.1083</v>
      </c>
      <c r="K40" s="134">
        <f t="shared" si="35"/>
        <v>14.781599999999997</v>
      </c>
      <c r="L40" s="133">
        <f t="shared" si="36"/>
        <v>2</v>
      </c>
      <c r="M40" s="133">
        <f t="shared" si="36"/>
        <v>0.475</v>
      </c>
      <c r="N40" s="133">
        <f t="shared" si="36"/>
        <v>15.599199999999996</v>
      </c>
      <c r="O40" s="133">
        <f t="shared" si="36"/>
        <v>0</v>
      </c>
      <c r="P40" s="134">
        <f t="shared" si="37"/>
        <v>18.074199999999998</v>
      </c>
      <c r="Q40" s="133">
        <f t="shared" si="38"/>
        <v>2</v>
      </c>
      <c r="R40" s="133">
        <f t="shared" si="39"/>
        <v>2.6767999999999996</v>
      </c>
      <c r="S40" s="133">
        <f t="shared" si="40"/>
        <v>25.070699999999995</v>
      </c>
      <c r="T40" s="133">
        <f t="shared" si="41"/>
        <v>3.1083</v>
      </c>
      <c r="U40" s="134">
        <f t="shared" si="42"/>
        <v>32.855799999999995</v>
      </c>
      <c r="V40" s="133">
        <f t="shared" si="43"/>
        <v>17</v>
      </c>
      <c r="W40" s="133">
        <f t="shared" si="43"/>
        <v>16.5072</v>
      </c>
      <c r="X40" s="133">
        <f t="shared" si="43"/>
        <v>64.08670000000002</v>
      </c>
      <c r="Y40" s="133">
        <f t="shared" si="43"/>
        <v>22.354599999999998</v>
      </c>
      <c r="Z40" s="134">
        <f t="shared" si="44"/>
        <v>119.94850000000002</v>
      </c>
      <c r="AA40" s="133">
        <f t="shared" si="45"/>
        <v>19</v>
      </c>
      <c r="AB40" s="133">
        <f t="shared" si="46"/>
        <v>19.184</v>
      </c>
      <c r="AC40" s="133">
        <f t="shared" si="47"/>
        <v>89.15740000000002</v>
      </c>
      <c r="AD40" s="133">
        <f t="shared" si="48"/>
        <v>25.462899999999998</v>
      </c>
      <c r="AE40" s="134">
        <f t="shared" si="49"/>
        <v>152.8043</v>
      </c>
      <c r="AF40" s="44">
        <f t="shared" si="50"/>
        <v>0.09673549762670289</v>
      </c>
      <c r="AG40" s="44">
        <f t="shared" si="51"/>
        <v>0.11828332056100513</v>
      </c>
      <c r="AH40" s="45">
        <f t="shared" si="52"/>
        <v>0.21501881818770802</v>
      </c>
      <c r="AI40" s="44">
        <f t="shared" si="53"/>
        <v>0.784981181812292</v>
      </c>
      <c r="AJ40" s="45">
        <f t="shared" si="54"/>
        <v>1</v>
      </c>
    </row>
    <row r="41" spans="1:36" ht="12.75">
      <c r="A41" s="41"/>
      <c r="B41" s="41" t="s">
        <v>49</v>
      </c>
      <c r="C41" s="41"/>
      <c r="D41" s="42"/>
      <c r="E41" s="41">
        <v>80</v>
      </c>
      <c r="F41" s="43" t="s">
        <v>57</v>
      </c>
      <c r="G41" s="133">
        <f t="shared" si="34"/>
        <v>2</v>
      </c>
      <c r="H41" s="133">
        <f t="shared" si="34"/>
        <v>5.3734</v>
      </c>
      <c r="I41" s="133">
        <f t="shared" si="34"/>
        <v>135.7721</v>
      </c>
      <c r="J41" s="133">
        <f t="shared" si="34"/>
        <v>30.354100000000003</v>
      </c>
      <c r="K41" s="134">
        <f t="shared" si="35"/>
        <v>173.4996</v>
      </c>
      <c r="L41" s="133">
        <f t="shared" si="36"/>
        <v>6.2834</v>
      </c>
      <c r="M41" s="133">
        <f t="shared" si="36"/>
        <v>0.68</v>
      </c>
      <c r="N41" s="133">
        <f t="shared" si="36"/>
        <v>127.81349999999999</v>
      </c>
      <c r="O41" s="133">
        <f t="shared" si="36"/>
        <v>17.9544</v>
      </c>
      <c r="P41" s="134">
        <f t="shared" si="37"/>
        <v>152.73129999999998</v>
      </c>
      <c r="Q41" s="133">
        <f t="shared" si="38"/>
        <v>8.2834</v>
      </c>
      <c r="R41" s="133">
        <f t="shared" si="39"/>
        <v>6.0534</v>
      </c>
      <c r="S41" s="133">
        <f t="shared" si="40"/>
        <v>263.5856</v>
      </c>
      <c r="T41" s="133">
        <f t="shared" si="41"/>
        <v>48.3085</v>
      </c>
      <c r="U41" s="134">
        <f t="shared" si="42"/>
        <v>326.23089999999996</v>
      </c>
      <c r="V41" s="133">
        <f t="shared" si="43"/>
        <v>64.2168</v>
      </c>
      <c r="W41" s="133">
        <f t="shared" si="43"/>
        <v>49.862199999999994</v>
      </c>
      <c r="X41" s="133">
        <f t="shared" si="43"/>
        <v>182.13090000000005</v>
      </c>
      <c r="Y41" s="133">
        <f t="shared" si="43"/>
        <v>178.551</v>
      </c>
      <c r="Z41" s="134">
        <f t="shared" si="44"/>
        <v>474.76090000000005</v>
      </c>
      <c r="AA41" s="133">
        <f t="shared" si="45"/>
        <v>72.5002</v>
      </c>
      <c r="AB41" s="133">
        <f t="shared" si="46"/>
        <v>55.9156</v>
      </c>
      <c r="AC41" s="133">
        <f t="shared" si="47"/>
        <v>445.71650000000005</v>
      </c>
      <c r="AD41" s="133">
        <f t="shared" si="48"/>
        <v>226.8595</v>
      </c>
      <c r="AE41" s="134">
        <f t="shared" si="49"/>
        <v>800.9918</v>
      </c>
      <c r="AF41" s="44">
        <f t="shared" si="50"/>
        <v>0.21660596275767116</v>
      </c>
      <c r="AG41" s="44">
        <f t="shared" si="51"/>
        <v>0.19067773228140408</v>
      </c>
      <c r="AH41" s="45">
        <f t="shared" si="52"/>
        <v>0.40728369503907524</v>
      </c>
      <c r="AI41" s="44">
        <f t="shared" si="53"/>
        <v>0.5927163049609248</v>
      </c>
      <c r="AJ41" s="45">
        <f t="shared" si="54"/>
        <v>1</v>
      </c>
    </row>
    <row r="42" spans="1:36" ht="13.5" thickBot="1">
      <c r="A42" s="41"/>
      <c r="B42" s="41" t="s">
        <v>49</v>
      </c>
      <c r="C42" s="41"/>
      <c r="D42" s="42"/>
      <c r="E42" s="41">
        <v>2</v>
      </c>
      <c r="F42" s="43" t="s">
        <v>43</v>
      </c>
      <c r="G42" s="133">
        <f t="shared" si="34"/>
        <v>0</v>
      </c>
      <c r="H42" s="133">
        <f t="shared" si="34"/>
        <v>0.2831</v>
      </c>
      <c r="I42" s="133">
        <f t="shared" si="34"/>
        <v>9.1825</v>
      </c>
      <c r="J42" s="133">
        <f t="shared" si="34"/>
        <v>14.299799999999998</v>
      </c>
      <c r="K42" s="134">
        <f t="shared" si="35"/>
        <v>23.765399999999996</v>
      </c>
      <c r="L42" s="133">
        <f t="shared" si="36"/>
        <v>0</v>
      </c>
      <c r="M42" s="133">
        <f t="shared" si="36"/>
        <v>0</v>
      </c>
      <c r="N42" s="133">
        <f t="shared" si="36"/>
        <v>1</v>
      </c>
      <c r="O42" s="133">
        <f t="shared" si="36"/>
        <v>0</v>
      </c>
      <c r="P42" s="134">
        <f t="shared" si="37"/>
        <v>1</v>
      </c>
      <c r="Q42" s="133">
        <f t="shared" si="38"/>
        <v>0</v>
      </c>
      <c r="R42" s="133">
        <f t="shared" si="39"/>
        <v>0.2831</v>
      </c>
      <c r="S42" s="133">
        <f t="shared" si="40"/>
        <v>10.1825</v>
      </c>
      <c r="T42" s="133">
        <f t="shared" si="41"/>
        <v>14.299799999999998</v>
      </c>
      <c r="U42" s="134">
        <f t="shared" si="42"/>
        <v>24.765399999999996</v>
      </c>
      <c r="V42" s="133">
        <f t="shared" si="43"/>
        <v>3.6667</v>
      </c>
      <c r="W42" s="133">
        <f t="shared" si="43"/>
        <v>12.443899999999996</v>
      </c>
      <c r="X42" s="133">
        <f t="shared" si="43"/>
        <v>26.0248</v>
      </c>
      <c r="Y42" s="133">
        <f t="shared" si="43"/>
        <v>211.70440000000002</v>
      </c>
      <c r="Z42" s="134">
        <f t="shared" si="44"/>
        <v>253.83980000000003</v>
      </c>
      <c r="AA42" s="133">
        <f t="shared" si="45"/>
        <v>3.6667</v>
      </c>
      <c r="AB42" s="133">
        <f t="shared" si="46"/>
        <v>12.726999999999995</v>
      </c>
      <c r="AC42" s="133">
        <f t="shared" si="47"/>
        <v>36.2073</v>
      </c>
      <c r="AD42" s="133">
        <f t="shared" si="48"/>
        <v>226.00420000000003</v>
      </c>
      <c r="AE42" s="134">
        <f t="shared" si="49"/>
        <v>278.6052</v>
      </c>
      <c r="AF42" s="44">
        <f t="shared" si="50"/>
        <v>0.08530135115927483</v>
      </c>
      <c r="AG42" s="44">
        <f t="shared" si="51"/>
        <v>0.003589308455118569</v>
      </c>
      <c r="AH42" s="45">
        <f t="shared" si="52"/>
        <v>0.0888906596143934</v>
      </c>
      <c r="AI42" s="44">
        <f t="shared" si="53"/>
        <v>0.9111093403856066</v>
      </c>
      <c r="AJ42" s="45">
        <f t="shared" si="54"/>
        <v>1</v>
      </c>
    </row>
    <row r="43" spans="1:36" ht="13.5" thickBot="1">
      <c r="A43" s="60"/>
      <c r="B43" s="60"/>
      <c r="C43" s="60"/>
      <c r="D43" s="61"/>
      <c r="E43" s="62" t="s">
        <v>49</v>
      </c>
      <c r="F43" s="63" t="s">
        <v>11</v>
      </c>
      <c r="G43" s="141">
        <f>SUMIF(FB,SHIS,G:G)</f>
        <v>8.0018</v>
      </c>
      <c r="H43" s="141">
        <f>SUMIF(FB,SHIS,H:H)</f>
        <v>32.5886</v>
      </c>
      <c r="I43" s="141">
        <f>SUMIF(FB,SHIS,I:I)</f>
        <v>392.60529999999994</v>
      </c>
      <c r="J43" s="141">
        <f>SUMIF(FB,SHIS,J:J)</f>
        <v>159.78569999999996</v>
      </c>
      <c r="K43" s="142">
        <f t="shared" si="35"/>
        <v>592.9813999999999</v>
      </c>
      <c r="L43" s="141">
        <f>SUMIF(FB,SHIS,L:L)</f>
        <v>15.654200000000001</v>
      </c>
      <c r="M43" s="141">
        <f>SUMIF(FB,SHIS,M:M)</f>
        <v>3.0492</v>
      </c>
      <c r="N43" s="141">
        <f>SUMIF(FB,SHIS,N:N)</f>
        <v>279.2348</v>
      </c>
      <c r="O43" s="141">
        <f>SUMIF(FB,SHIS,O:O)</f>
        <v>36.586600000000004</v>
      </c>
      <c r="P43" s="142">
        <f t="shared" si="37"/>
        <v>334.5248</v>
      </c>
      <c r="Q43" s="141">
        <f t="shared" si="38"/>
        <v>23.656</v>
      </c>
      <c r="R43" s="141">
        <f t="shared" si="39"/>
        <v>35.6378</v>
      </c>
      <c r="S43" s="141">
        <f t="shared" si="40"/>
        <v>671.8400999999999</v>
      </c>
      <c r="T43" s="141">
        <f t="shared" si="41"/>
        <v>196.37229999999997</v>
      </c>
      <c r="U43" s="142">
        <f t="shared" si="42"/>
        <v>927.5061999999999</v>
      </c>
      <c r="V43" s="141">
        <f>SUMIF(FB,SHIS,V:V)</f>
        <v>300.4037000000001</v>
      </c>
      <c r="W43" s="141">
        <f>SUMIF(FB,SHIS,W:W)</f>
        <v>217.6291</v>
      </c>
      <c r="X43" s="141">
        <f>SUMIF(FB,SHIS,X:X)</f>
        <v>733.9726000000002</v>
      </c>
      <c r="Y43" s="141">
        <f>SUMIF(FB,SHIS,Y:Y)</f>
        <v>1044.8251000000005</v>
      </c>
      <c r="Z43" s="142">
        <f t="shared" si="44"/>
        <v>2296.830500000001</v>
      </c>
      <c r="AA43" s="141">
        <f t="shared" si="45"/>
        <v>324.0597000000001</v>
      </c>
      <c r="AB43" s="141">
        <f t="shared" si="46"/>
        <v>253.2669</v>
      </c>
      <c r="AC43" s="141">
        <f t="shared" si="47"/>
        <v>1405.8127</v>
      </c>
      <c r="AD43" s="141">
        <f t="shared" si="48"/>
        <v>1241.1974000000005</v>
      </c>
      <c r="AE43" s="142">
        <f t="shared" si="49"/>
        <v>3224.3367000000007</v>
      </c>
      <c r="AF43" s="64">
        <f t="shared" si="50"/>
        <v>0.1839080267268613</v>
      </c>
      <c r="AG43" s="64">
        <f t="shared" si="51"/>
        <v>0.10374995886750908</v>
      </c>
      <c r="AH43" s="65">
        <f t="shared" si="52"/>
        <v>0.2876579855943704</v>
      </c>
      <c r="AI43" s="64">
        <f t="shared" si="53"/>
        <v>0.7123420144056296</v>
      </c>
      <c r="AJ43" s="65">
        <f t="shared" si="54"/>
        <v>1</v>
      </c>
    </row>
    <row r="44" spans="1:36" ht="12.75">
      <c r="A44" s="66"/>
      <c r="B44" s="66"/>
      <c r="C44" s="66"/>
      <c r="D44" s="67"/>
      <c r="E44" s="68"/>
      <c r="AF44"/>
      <c r="AG44"/>
      <c r="AH44"/>
      <c r="AI44"/>
      <c r="AJ44"/>
    </row>
    <row r="45" spans="1:36" ht="12" customHeight="1">
      <c r="A45" s="74"/>
      <c r="B45" s="74"/>
      <c r="C45" s="75"/>
      <c r="D45" s="76"/>
      <c r="E45" s="77">
        <v>1</v>
      </c>
      <c r="F45" s="78" t="s">
        <v>23</v>
      </c>
      <c r="G45" s="144">
        <f>SUMIF(FBG,SHIS,G:G)</f>
        <v>1</v>
      </c>
      <c r="H45" s="144">
        <f>SUMIF(FBG,SHIS,H:H)</f>
        <v>6.471700000000001</v>
      </c>
      <c r="I45" s="144">
        <f>SUMIF(FBG,SHIS,I:I)</f>
        <v>54.401399999999995</v>
      </c>
      <c r="J45" s="144">
        <f>SUMIF(FBG,SHIS,J:J)</f>
        <v>10.5417</v>
      </c>
      <c r="K45" s="145">
        <f aca="true" t="shared" si="55" ref="K45:K68">SUM(G45:J45)</f>
        <v>72.4148</v>
      </c>
      <c r="L45" s="144">
        <f>SUMIF(FBG,SHIS,L:L)</f>
        <v>6.5833</v>
      </c>
      <c r="M45" s="144">
        <f>SUMIF(FBG,SHIS,M:M)</f>
        <v>0.5024</v>
      </c>
      <c r="N45" s="144">
        <f>SUMIF(FBG,SHIS,N:N)</f>
        <v>53.081399999999995</v>
      </c>
      <c r="O45" s="144">
        <f>SUMIF(FBG,SHIS,O:O)</f>
        <v>0.0896</v>
      </c>
      <c r="P45" s="145">
        <f aca="true" t="shared" si="56" ref="P45:P68">SUM(L45:O45)</f>
        <v>60.256699999999995</v>
      </c>
      <c r="Q45" s="144">
        <f aca="true" t="shared" si="57" ref="Q45:Q68">G45+L45</f>
        <v>7.5833</v>
      </c>
      <c r="R45" s="144">
        <f aca="true" t="shared" si="58" ref="R45:R68">H45+M45</f>
        <v>6.974100000000001</v>
      </c>
      <c r="S45" s="144">
        <f aca="true" t="shared" si="59" ref="S45:S68">I45+N45</f>
        <v>107.4828</v>
      </c>
      <c r="T45" s="144">
        <f aca="true" t="shared" si="60" ref="T45:T68">J45+O45</f>
        <v>10.631300000000001</v>
      </c>
      <c r="U45" s="145">
        <f aca="true" t="shared" si="61" ref="U45:U68">SUM(Q45:T45)</f>
        <v>132.6715</v>
      </c>
      <c r="V45" s="144">
        <f>SUMIF(FBG,SHIS,V:V)</f>
        <v>90.5999</v>
      </c>
      <c r="W45" s="144">
        <f>SUMIF(FBG,SHIS,W:W)</f>
        <v>31.127499999999998</v>
      </c>
      <c r="X45" s="144">
        <f>SUMIF(FBG,SHIS,X:X)</f>
        <v>182.5437</v>
      </c>
      <c r="Y45" s="144">
        <f>SUMIF(FBG,SHIS,Y:Y)</f>
        <v>68.6482</v>
      </c>
      <c r="Z45" s="145">
        <f aca="true" t="shared" si="62" ref="Z45:Z68">SUM(V45:Y45)</f>
        <v>372.9193</v>
      </c>
      <c r="AA45" s="144">
        <f aca="true" t="shared" si="63" ref="AA45:AA76">Q45+V45</f>
        <v>98.1832</v>
      </c>
      <c r="AB45" s="144">
        <f aca="true" t="shared" si="64" ref="AB45:AB76">R45+W45</f>
        <v>38.1016</v>
      </c>
      <c r="AC45" s="144">
        <f aca="true" t="shared" si="65" ref="AC45:AC76">S45+X45</f>
        <v>290.0265</v>
      </c>
      <c r="AD45" s="144">
        <f aca="true" t="shared" si="66" ref="AD45:AD76">T45+Y45</f>
        <v>79.2795</v>
      </c>
      <c r="AE45" s="145">
        <f aca="true" t="shared" si="67" ref="AE45:AE76">SUM(AA45:AD45)</f>
        <v>505.59079999999994</v>
      </c>
      <c r="AF45" s="79">
        <f aca="true" t="shared" si="68" ref="AF45:AF76">IF(ISERROR(K45/$AE45),0,K45/$AE45)</f>
        <v>0.14322808089071243</v>
      </c>
      <c r="AG45" s="79">
        <f aca="true" t="shared" si="69" ref="AG45:AG76">IF(ISERROR(P45/$AE45),0,P45/$AE45)</f>
        <v>0.11918076832094256</v>
      </c>
      <c r="AH45" s="80">
        <f aca="true" t="shared" si="70" ref="AH45:AH76">SUM(AF45:AG45)</f>
        <v>0.26240884921165497</v>
      </c>
      <c r="AI45" s="81">
        <f aca="true" t="shared" si="71" ref="AI45:AI76">IF(ISERROR(Z45/$AE45),0,Z45/$AE45)</f>
        <v>0.7375911507883451</v>
      </c>
      <c r="AJ45" s="80">
        <f aca="true" t="shared" si="72" ref="AJ45:AJ76">SUM(AH45:AI45)</f>
        <v>1</v>
      </c>
    </row>
    <row r="46" spans="1:36" ht="12.75">
      <c r="A46" s="82"/>
      <c r="B46" s="82"/>
      <c r="C46" s="83"/>
      <c r="D46" s="84"/>
      <c r="E46" s="85">
        <v>1.1</v>
      </c>
      <c r="F46" s="86" t="s">
        <v>25</v>
      </c>
      <c r="G46" s="146">
        <f>SUMIF(FB,SHIS,G:G)</f>
        <v>0</v>
      </c>
      <c r="H46" s="146">
        <f>SUMIF(FB,SHIS,H:H)</f>
        <v>1.6320000000000001</v>
      </c>
      <c r="I46" s="146">
        <f>SUMIF(FB,SHIS,I:I)</f>
        <v>1.3967999999999998</v>
      </c>
      <c r="J46" s="146">
        <f>SUMIF(FB,SHIS,J:J)</f>
        <v>0.7292</v>
      </c>
      <c r="K46" s="147">
        <f t="shared" si="55"/>
        <v>3.758</v>
      </c>
      <c r="L46" s="146">
        <f>SUMIF(FB,SHIS,L:L)</f>
        <v>0</v>
      </c>
      <c r="M46" s="146">
        <f>SUMIF(FB,SHIS,M:M)</f>
        <v>0</v>
      </c>
      <c r="N46" s="146">
        <f>SUMIF(FB,SHIS,N:N)</f>
        <v>2.5619999999999994</v>
      </c>
      <c r="O46" s="146">
        <f>SUMIF(FB,SHIS,O:O)</f>
        <v>0.0385</v>
      </c>
      <c r="P46" s="147">
        <f t="shared" si="56"/>
        <v>2.6004999999999994</v>
      </c>
      <c r="Q46" s="146">
        <f t="shared" si="57"/>
        <v>0</v>
      </c>
      <c r="R46" s="146">
        <f t="shared" si="58"/>
        <v>1.6320000000000001</v>
      </c>
      <c r="S46" s="146">
        <f t="shared" si="59"/>
        <v>3.958799999999999</v>
      </c>
      <c r="T46" s="146">
        <f t="shared" si="60"/>
        <v>0.7676999999999999</v>
      </c>
      <c r="U46" s="147">
        <f t="shared" si="61"/>
        <v>6.358499999999999</v>
      </c>
      <c r="V46" s="146">
        <f>SUMIF(FB,SHIS,V:V)</f>
        <v>12.7</v>
      </c>
      <c r="W46" s="146">
        <f>SUMIF(FB,SHIS,W:W)</f>
        <v>6.9376</v>
      </c>
      <c r="X46" s="146">
        <f>SUMIF(FB,SHIS,X:X)</f>
        <v>13.342000000000002</v>
      </c>
      <c r="Y46" s="146">
        <f>SUMIF(FB,SHIS,Y:Y)</f>
        <v>5.971</v>
      </c>
      <c r="Z46" s="147">
        <f t="shared" si="62"/>
        <v>38.95060000000001</v>
      </c>
      <c r="AA46" s="146">
        <f t="shared" si="63"/>
        <v>12.7</v>
      </c>
      <c r="AB46" s="146">
        <f t="shared" si="64"/>
        <v>8.5696</v>
      </c>
      <c r="AC46" s="146">
        <f t="shared" si="65"/>
        <v>17.300800000000002</v>
      </c>
      <c r="AD46" s="146">
        <f t="shared" si="66"/>
        <v>6.7387</v>
      </c>
      <c r="AE46" s="147">
        <f t="shared" si="67"/>
        <v>45.3091</v>
      </c>
      <c r="AF46" s="87">
        <f t="shared" si="68"/>
        <v>0.08294139587853212</v>
      </c>
      <c r="AG46" s="87">
        <f t="shared" si="69"/>
        <v>0.05739465140556752</v>
      </c>
      <c r="AH46" s="88">
        <f t="shared" si="70"/>
        <v>0.14033604728409965</v>
      </c>
      <c r="AI46" s="89">
        <f t="shared" si="71"/>
        <v>0.8596639527159005</v>
      </c>
      <c r="AJ46" s="88">
        <f t="shared" si="72"/>
        <v>1</v>
      </c>
    </row>
    <row r="47" spans="1:36" ht="12.75">
      <c r="A47" s="90">
        <v>1</v>
      </c>
      <c r="B47" s="90">
        <v>1.1</v>
      </c>
      <c r="C47" s="91" t="s">
        <v>58</v>
      </c>
      <c r="D47" s="92">
        <v>70</v>
      </c>
      <c r="E47" s="36">
        <v>1201</v>
      </c>
      <c r="F47" s="38" t="s">
        <v>59</v>
      </c>
      <c r="G47" s="148"/>
      <c r="H47" s="148">
        <v>1.6320000000000001</v>
      </c>
      <c r="I47" s="148">
        <v>0.9967999999999999</v>
      </c>
      <c r="J47" s="148">
        <v>0.7292</v>
      </c>
      <c r="K47" s="149">
        <f t="shared" si="55"/>
        <v>3.358</v>
      </c>
      <c r="L47" s="150"/>
      <c r="M47" s="150"/>
      <c r="N47" s="150">
        <v>2.1870999999999996</v>
      </c>
      <c r="O47" s="150">
        <v>0.0385</v>
      </c>
      <c r="P47" s="149">
        <f t="shared" si="56"/>
        <v>2.2255999999999996</v>
      </c>
      <c r="Q47" s="150">
        <f t="shared" si="57"/>
        <v>0</v>
      </c>
      <c r="R47" s="150">
        <f t="shared" si="58"/>
        <v>1.6320000000000001</v>
      </c>
      <c r="S47" s="150">
        <f t="shared" si="59"/>
        <v>3.1838999999999995</v>
      </c>
      <c r="T47" s="150">
        <f t="shared" si="60"/>
        <v>0.7676999999999999</v>
      </c>
      <c r="U47" s="149">
        <f t="shared" si="61"/>
        <v>5.583599999999999</v>
      </c>
      <c r="V47" s="148">
        <v>2</v>
      </c>
      <c r="W47" s="148">
        <v>0.3126</v>
      </c>
      <c r="X47" s="148">
        <v>4.503000000000001</v>
      </c>
      <c r="Y47" s="148">
        <v>5.2876</v>
      </c>
      <c r="Z47" s="149">
        <f t="shared" si="62"/>
        <v>12.103200000000001</v>
      </c>
      <c r="AA47" s="150">
        <f t="shared" si="63"/>
        <v>2</v>
      </c>
      <c r="AB47" s="150">
        <f t="shared" si="64"/>
        <v>1.9446</v>
      </c>
      <c r="AC47" s="150">
        <f t="shared" si="65"/>
        <v>7.6869000000000005</v>
      </c>
      <c r="AD47" s="150">
        <f t="shared" si="66"/>
        <v>6.0553</v>
      </c>
      <c r="AE47" s="149">
        <f t="shared" si="67"/>
        <v>17.6868</v>
      </c>
      <c r="AF47" s="93">
        <f t="shared" si="68"/>
        <v>0.1898591039645385</v>
      </c>
      <c r="AG47" s="93">
        <f t="shared" si="69"/>
        <v>0.1258339552660741</v>
      </c>
      <c r="AH47" s="94">
        <f t="shared" si="70"/>
        <v>0.31569305923061264</v>
      </c>
      <c r="AI47" s="95">
        <f t="shared" si="71"/>
        <v>0.6843069407693874</v>
      </c>
      <c r="AJ47" s="94">
        <f t="shared" si="72"/>
        <v>1</v>
      </c>
    </row>
    <row r="48" spans="1:36" ht="12.75">
      <c r="A48" s="96">
        <v>1</v>
      </c>
      <c r="B48" s="96">
        <v>1.1</v>
      </c>
      <c r="C48" s="91">
        <v>2110</v>
      </c>
      <c r="D48" s="97">
        <v>4</v>
      </c>
      <c r="E48" s="41">
        <v>1205</v>
      </c>
      <c r="F48" s="38" t="s">
        <v>60</v>
      </c>
      <c r="G48" s="133"/>
      <c r="H48" s="133"/>
      <c r="I48" s="133"/>
      <c r="J48" s="133"/>
      <c r="K48" s="151">
        <f t="shared" si="55"/>
        <v>0</v>
      </c>
      <c r="L48" s="152"/>
      <c r="M48" s="152"/>
      <c r="N48" s="152">
        <v>0.3749</v>
      </c>
      <c r="O48" s="152"/>
      <c r="P48" s="151">
        <f t="shared" si="56"/>
        <v>0.3749</v>
      </c>
      <c r="Q48" s="152">
        <f t="shared" si="57"/>
        <v>0</v>
      </c>
      <c r="R48" s="152">
        <f t="shared" si="58"/>
        <v>0</v>
      </c>
      <c r="S48" s="152">
        <f t="shared" si="59"/>
        <v>0.3749</v>
      </c>
      <c r="T48" s="152">
        <f t="shared" si="60"/>
        <v>0</v>
      </c>
      <c r="U48" s="151">
        <f t="shared" si="61"/>
        <v>0.3749</v>
      </c>
      <c r="V48" s="133">
        <v>8.7</v>
      </c>
      <c r="W48" s="133">
        <v>6.1583</v>
      </c>
      <c r="X48" s="133">
        <v>8.839</v>
      </c>
      <c r="Y48" s="133">
        <v>0.4834</v>
      </c>
      <c r="Z48" s="151">
        <f t="shared" si="62"/>
        <v>24.180699999999998</v>
      </c>
      <c r="AA48" s="152">
        <f t="shared" si="63"/>
        <v>8.7</v>
      </c>
      <c r="AB48" s="152">
        <f t="shared" si="64"/>
        <v>6.1583</v>
      </c>
      <c r="AC48" s="152">
        <f t="shared" si="65"/>
        <v>9.2139</v>
      </c>
      <c r="AD48" s="152">
        <f t="shared" si="66"/>
        <v>0.4834</v>
      </c>
      <c r="AE48" s="151">
        <f t="shared" si="67"/>
        <v>24.555600000000002</v>
      </c>
      <c r="AF48" s="44">
        <f t="shared" si="68"/>
        <v>0</v>
      </c>
      <c r="AG48" s="44">
        <f t="shared" si="69"/>
        <v>0.015267393181188811</v>
      </c>
      <c r="AH48" s="98">
        <f t="shared" si="70"/>
        <v>0.015267393181188811</v>
      </c>
      <c r="AI48" s="99">
        <f t="shared" si="71"/>
        <v>0.984732606818811</v>
      </c>
      <c r="AJ48" s="98">
        <f t="shared" si="72"/>
        <v>0.9999999999999999</v>
      </c>
    </row>
    <row r="49" spans="1:36" ht="12.75">
      <c r="A49" s="100">
        <v>1</v>
      </c>
      <c r="B49" s="100">
        <v>1.1</v>
      </c>
      <c r="C49" s="101">
        <v>2200</v>
      </c>
      <c r="D49" s="102">
        <v>4</v>
      </c>
      <c r="E49" s="46">
        <v>1215</v>
      </c>
      <c r="F49" s="103" t="s">
        <v>61</v>
      </c>
      <c r="G49" s="135"/>
      <c r="H49" s="135"/>
      <c r="I49" s="135">
        <v>0.4</v>
      </c>
      <c r="J49" s="135"/>
      <c r="K49" s="153">
        <f t="shared" si="55"/>
        <v>0.4</v>
      </c>
      <c r="L49" s="154"/>
      <c r="M49" s="154"/>
      <c r="N49" s="154"/>
      <c r="O49" s="154"/>
      <c r="P49" s="153">
        <f t="shared" si="56"/>
        <v>0</v>
      </c>
      <c r="Q49" s="154">
        <f t="shared" si="57"/>
        <v>0</v>
      </c>
      <c r="R49" s="154">
        <f t="shared" si="58"/>
        <v>0</v>
      </c>
      <c r="S49" s="154">
        <f t="shared" si="59"/>
        <v>0.4</v>
      </c>
      <c r="T49" s="154">
        <f t="shared" si="60"/>
        <v>0</v>
      </c>
      <c r="U49" s="153">
        <f t="shared" si="61"/>
        <v>0.4</v>
      </c>
      <c r="V49" s="135">
        <v>2</v>
      </c>
      <c r="W49" s="135">
        <v>0.4667</v>
      </c>
      <c r="X49" s="135"/>
      <c r="Y49" s="135">
        <v>0.2</v>
      </c>
      <c r="Z49" s="153">
        <f t="shared" si="62"/>
        <v>2.6667</v>
      </c>
      <c r="AA49" s="154">
        <f t="shared" si="63"/>
        <v>2</v>
      </c>
      <c r="AB49" s="154">
        <f t="shared" si="64"/>
        <v>0.4667</v>
      </c>
      <c r="AC49" s="154">
        <f t="shared" si="65"/>
        <v>0.4</v>
      </c>
      <c r="AD49" s="154">
        <f t="shared" si="66"/>
        <v>0.2</v>
      </c>
      <c r="AE49" s="153">
        <f t="shared" si="67"/>
        <v>3.0667</v>
      </c>
      <c r="AF49" s="49">
        <f t="shared" si="68"/>
        <v>0.13043336485472984</v>
      </c>
      <c r="AG49" s="49">
        <f t="shared" si="69"/>
        <v>0</v>
      </c>
      <c r="AH49" s="104">
        <f t="shared" si="70"/>
        <v>0.13043336485472984</v>
      </c>
      <c r="AI49" s="105">
        <f t="shared" si="71"/>
        <v>0.8695666351452702</v>
      </c>
      <c r="AJ49" s="104">
        <f t="shared" si="72"/>
        <v>1</v>
      </c>
    </row>
    <row r="50" spans="1:36" ht="12.75">
      <c r="A50" s="106"/>
      <c r="B50" s="106"/>
      <c r="C50" s="107"/>
      <c r="D50" s="108"/>
      <c r="E50" s="109">
        <v>1.2</v>
      </c>
      <c r="F50" s="110" t="s">
        <v>26</v>
      </c>
      <c r="G50" s="155">
        <f>SUMIF(FB,SHIS,G:G)</f>
        <v>0</v>
      </c>
      <c r="H50" s="155">
        <f>SUMIF(FB,SHIS,H:H)</f>
        <v>1.0618</v>
      </c>
      <c r="I50" s="155">
        <f>SUMIF(FB,SHIS,I:I)</f>
        <v>3.4646</v>
      </c>
      <c r="J50" s="155">
        <f>SUMIF(FB,SHIS,J:J)</f>
        <v>0.1833</v>
      </c>
      <c r="K50" s="156">
        <f t="shared" si="55"/>
        <v>4.7097</v>
      </c>
      <c r="L50" s="155">
        <f>SUMIF(FB,SHIS,L:L)</f>
        <v>1.75</v>
      </c>
      <c r="M50" s="155">
        <f>SUMIF(FB,SHIS,M:M)</f>
        <v>0.0062</v>
      </c>
      <c r="N50" s="155">
        <f>SUMIF(FB,SHIS,N:N)</f>
        <v>10.2417</v>
      </c>
      <c r="O50" s="155">
        <f>SUMIF(FB,SHIS,O:O)</f>
        <v>0</v>
      </c>
      <c r="P50" s="156">
        <f t="shared" si="56"/>
        <v>11.9979</v>
      </c>
      <c r="Q50" s="155">
        <f t="shared" si="57"/>
        <v>1.75</v>
      </c>
      <c r="R50" s="155">
        <f t="shared" si="58"/>
        <v>1.068</v>
      </c>
      <c r="S50" s="155">
        <f t="shared" si="59"/>
        <v>13.706299999999999</v>
      </c>
      <c r="T50" s="155">
        <f t="shared" si="60"/>
        <v>0.1833</v>
      </c>
      <c r="U50" s="156">
        <f t="shared" si="61"/>
        <v>16.7076</v>
      </c>
      <c r="V50" s="155">
        <f>SUMIF(FB,SHIS,V:V)</f>
        <v>26.9167</v>
      </c>
      <c r="W50" s="155">
        <f>SUMIF(FB,SHIS,W:W)</f>
        <v>11.7965</v>
      </c>
      <c r="X50" s="155">
        <f>SUMIF(FB,SHIS,X:X)</f>
        <v>44.9484</v>
      </c>
      <c r="Y50" s="155">
        <f>SUMIF(FB,SHIS,Y:Y)</f>
        <v>15.401</v>
      </c>
      <c r="Z50" s="156">
        <f t="shared" si="62"/>
        <v>99.06259999999999</v>
      </c>
      <c r="AA50" s="155">
        <f t="shared" si="63"/>
        <v>28.6667</v>
      </c>
      <c r="AB50" s="155">
        <f t="shared" si="64"/>
        <v>12.8645</v>
      </c>
      <c r="AC50" s="155">
        <f t="shared" si="65"/>
        <v>58.6547</v>
      </c>
      <c r="AD50" s="155">
        <f t="shared" si="66"/>
        <v>15.584299999999999</v>
      </c>
      <c r="AE50" s="156">
        <f t="shared" si="67"/>
        <v>115.7702</v>
      </c>
      <c r="AF50" s="111">
        <f t="shared" si="68"/>
        <v>0.04068145343102111</v>
      </c>
      <c r="AG50" s="111">
        <f t="shared" si="69"/>
        <v>0.10363547786908893</v>
      </c>
      <c r="AH50" s="112">
        <f t="shared" si="70"/>
        <v>0.14431693130011003</v>
      </c>
      <c r="AI50" s="113">
        <f t="shared" si="71"/>
        <v>0.8556830686998899</v>
      </c>
      <c r="AJ50" s="112">
        <f t="shared" si="72"/>
        <v>0.9999999999999999</v>
      </c>
    </row>
    <row r="51" spans="1:36" ht="12.75">
      <c r="A51" s="96">
        <v>1</v>
      </c>
      <c r="B51" s="96">
        <v>1.2</v>
      </c>
      <c r="C51" s="91" t="s">
        <v>62</v>
      </c>
      <c r="D51" s="97">
        <v>70</v>
      </c>
      <c r="E51" s="41">
        <v>1405</v>
      </c>
      <c r="F51" s="38" t="s">
        <v>63</v>
      </c>
      <c r="G51" s="133"/>
      <c r="H51" s="133">
        <v>0.9144</v>
      </c>
      <c r="I51" s="133">
        <v>2.8729</v>
      </c>
      <c r="J51" s="133">
        <v>0.1833</v>
      </c>
      <c r="K51" s="151">
        <f t="shared" si="55"/>
        <v>3.9706</v>
      </c>
      <c r="L51" s="152"/>
      <c r="M51" s="152"/>
      <c r="N51" s="152">
        <v>3.1667</v>
      </c>
      <c r="O51" s="152"/>
      <c r="P51" s="151">
        <f t="shared" si="56"/>
        <v>3.1667</v>
      </c>
      <c r="Q51" s="152">
        <f t="shared" si="57"/>
        <v>0</v>
      </c>
      <c r="R51" s="152">
        <f t="shared" si="58"/>
        <v>0.9144</v>
      </c>
      <c r="S51" s="152">
        <f t="shared" si="59"/>
        <v>6.0396</v>
      </c>
      <c r="T51" s="152">
        <f t="shared" si="60"/>
        <v>0.1833</v>
      </c>
      <c r="U51" s="151">
        <f t="shared" si="61"/>
        <v>7.1373</v>
      </c>
      <c r="V51" s="133">
        <v>2</v>
      </c>
      <c r="W51" s="133">
        <v>2.1688</v>
      </c>
      <c r="X51" s="133">
        <v>4.0792</v>
      </c>
      <c r="Y51" s="133">
        <v>1.765</v>
      </c>
      <c r="Z51" s="151">
        <f t="shared" si="62"/>
        <v>10.013000000000002</v>
      </c>
      <c r="AA51" s="152">
        <f t="shared" si="63"/>
        <v>2</v>
      </c>
      <c r="AB51" s="152">
        <f t="shared" si="64"/>
        <v>3.0832</v>
      </c>
      <c r="AC51" s="152">
        <f t="shared" si="65"/>
        <v>10.1188</v>
      </c>
      <c r="AD51" s="152">
        <f t="shared" si="66"/>
        <v>1.9483</v>
      </c>
      <c r="AE51" s="151">
        <f t="shared" si="67"/>
        <v>17.1503</v>
      </c>
      <c r="AF51" s="44">
        <f t="shared" si="68"/>
        <v>0.2315178160148802</v>
      </c>
      <c r="AG51" s="44">
        <f t="shared" si="69"/>
        <v>0.1846440003964945</v>
      </c>
      <c r="AH51" s="98">
        <f t="shared" si="70"/>
        <v>0.41616181641137473</v>
      </c>
      <c r="AI51" s="99">
        <f t="shared" si="71"/>
        <v>0.5838381835886253</v>
      </c>
      <c r="AJ51" s="98">
        <f t="shared" si="72"/>
        <v>1</v>
      </c>
    </row>
    <row r="52" spans="1:36" ht="12.75">
      <c r="A52" s="96">
        <v>1</v>
      </c>
      <c r="B52" s="96">
        <v>1.2</v>
      </c>
      <c r="C52" s="91" t="s">
        <v>64</v>
      </c>
      <c r="D52" s="97">
        <v>70</v>
      </c>
      <c r="E52" s="41">
        <v>1410</v>
      </c>
      <c r="F52" s="38" t="s">
        <v>65</v>
      </c>
      <c r="G52" s="133"/>
      <c r="H52" s="133">
        <v>0.1474</v>
      </c>
      <c r="I52" s="133"/>
      <c r="J52" s="133"/>
      <c r="K52" s="151">
        <f t="shared" si="55"/>
        <v>0.1474</v>
      </c>
      <c r="L52" s="152">
        <v>1.75</v>
      </c>
      <c r="M52" s="152">
        <v>0.0062</v>
      </c>
      <c r="N52" s="152">
        <v>4.7542</v>
      </c>
      <c r="O52" s="152"/>
      <c r="P52" s="151">
        <f t="shared" si="56"/>
        <v>6.5104</v>
      </c>
      <c r="Q52" s="152">
        <f t="shared" si="57"/>
        <v>1.75</v>
      </c>
      <c r="R52" s="152">
        <f t="shared" si="58"/>
        <v>0.15360000000000001</v>
      </c>
      <c r="S52" s="152">
        <f t="shared" si="59"/>
        <v>4.7542</v>
      </c>
      <c r="T52" s="152">
        <f t="shared" si="60"/>
        <v>0</v>
      </c>
      <c r="U52" s="151">
        <f t="shared" si="61"/>
        <v>6.6578</v>
      </c>
      <c r="V52" s="133">
        <v>5.5</v>
      </c>
      <c r="W52" s="133">
        <v>3.115</v>
      </c>
      <c r="X52" s="133">
        <v>13.611500000000001</v>
      </c>
      <c r="Y52" s="133">
        <v>4.7856000000000005</v>
      </c>
      <c r="Z52" s="151">
        <f t="shared" si="62"/>
        <v>27.012100000000004</v>
      </c>
      <c r="AA52" s="152">
        <f t="shared" si="63"/>
        <v>7.25</v>
      </c>
      <c r="AB52" s="152">
        <f t="shared" si="64"/>
        <v>3.2686</v>
      </c>
      <c r="AC52" s="152">
        <f t="shared" si="65"/>
        <v>18.3657</v>
      </c>
      <c r="AD52" s="152">
        <f t="shared" si="66"/>
        <v>4.7856000000000005</v>
      </c>
      <c r="AE52" s="151">
        <f t="shared" si="67"/>
        <v>33.6699</v>
      </c>
      <c r="AF52" s="44">
        <f t="shared" si="68"/>
        <v>0.0043777973798555985</v>
      </c>
      <c r="AG52" s="44">
        <f t="shared" si="69"/>
        <v>0.1933596476378011</v>
      </c>
      <c r="AH52" s="98">
        <f t="shared" si="70"/>
        <v>0.19773744501765672</v>
      </c>
      <c r="AI52" s="99">
        <f t="shared" si="71"/>
        <v>0.8022625549823434</v>
      </c>
      <c r="AJ52" s="98">
        <f t="shared" si="72"/>
        <v>1.0000000000000002</v>
      </c>
    </row>
    <row r="53" spans="1:36" ht="12.75">
      <c r="A53" s="96">
        <v>1</v>
      </c>
      <c r="B53" s="96">
        <v>1.2</v>
      </c>
      <c r="C53" s="91" t="s">
        <v>66</v>
      </c>
      <c r="D53" s="97">
        <v>70</v>
      </c>
      <c r="E53" s="41">
        <v>1415</v>
      </c>
      <c r="F53" s="38" t="s">
        <v>67</v>
      </c>
      <c r="G53" s="133"/>
      <c r="H53" s="133"/>
      <c r="I53" s="133"/>
      <c r="J53" s="133"/>
      <c r="K53" s="151">
        <f t="shared" si="55"/>
        <v>0</v>
      </c>
      <c r="L53" s="152"/>
      <c r="M53" s="152"/>
      <c r="N53" s="152">
        <v>0.4375</v>
      </c>
      <c r="O53" s="152"/>
      <c r="P53" s="151">
        <f t="shared" si="56"/>
        <v>0.4375</v>
      </c>
      <c r="Q53" s="152">
        <f t="shared" si="57"/>
        <v>0</v>
      </c>
      <c r="R53" s="152">
        <f t="shared" si="58"/>
        <v>0</v>
      </c>
      <c r="S53" s="152">
        <f t="shared" si="59"/>
        <v>0.4375</v>
      </c>
      <c r="T53" s="152">
        <f t="shared" si="60"/>
        <v>0</v>
      </c>
      <c r="U53" s="151">
        <f t="shared" si="61"/>
        <v>0.4375</v>
      </c>
      <c r="V53" s="133">
        <v>3</v>
      </c>
      <c r="W53" s="133">
        <v>1.6785999999999999</v>
      </c>
      <c r="X53" s="133">
        <v>3.315</v>
      </c>
      <c r="Y53" s="133">
        <v>0.5</v>
      </c>
      <c r="Z53" s="151">
        <f t="shared" si="62"/>
        <v>8.493599999999999</v>
      </c>
      <c r="AA53" s="152">
        <f t="shared" si="63"/>
        <v>3</v>
      </c>
      <c r="AB53" s="152">
        <f t="shared" si="64"/>
        <v>1.6785999999999999</v>
      </c>
      <c r="AC53" s="152">
        <f t="shared" si="65"/>
        <v>3.7525</v>
      </c>
      <c r="AD53" s="152">
        <f t="shared" si="66"/>
        <v>0.5</v>
      </c>
      <c r="AE53" s="151">
        <f t="shared" si="67"/>
        <v>8.931099999999999</v>
      </c>
      <c r="AF53" s="44">
        <f t="shared" si="68"/>
        <v>0</v>
      </c>
      <c r="AG53" s="44">
        <f t="shared" si="69"/>
        <v>0.04898612712879713</v>
      </c>
      <c r="AH53" s="98">
        <f t="shared" si="70"/>
        <v>0.04898612712879713</v>
      </c>
      <c r="AI53" s="99">
        <f t="shared" si="71"/>
        <v>0.9510138728712029</v>
      </c>
      <c r="AJ53" s="98">
        <f t="shared" si="72"/>
        <v>1</v>
      </c>
    </row>
    <row r="54" spans="1:36" ht="12.75">
      <c r="A54" s="96">
        <v>1</v>
      </c>
      <c r="B54" s="96">
        <v>1.2</v>
      </c>
      <c r="C54" s="91" t="s">
        <v>68</v>
      </c>
      <c r="D54" s="97">
        <v>70</v>
      </c>
      <c r="E54" s="41">
        <v>1420</v>
      </c>
      <c r="F54" s="38" t="s">
        <v>69</v>
      </c>
      <c r="G54" s="133"/>
      <c r="H54" s="133"/>
      <c r="I54" s="133"/>
      <c r="J54" s="133"/>
      <c r="K54" s="151">
        <f t="shared" si="55"/>
        <v>0</v>
      </c>
      <c r="L54" s="152"/>
      <c r="M54" s="152"/>
      <c r="N54" s="152">
        <v>0.8</v>
      </c>
      <c r="O54" s="152"/>
      <c r="P54" s="151">
        <f t="shared" si="56"/>
        <v>0.8</v>
      </c>
      <c r="Q54" s="152">
        <f t="shared" si="57"/>
        <v>0</v>
      </c>
      <c r="R54" s="152">
        <f t="shared" si="58"/>
        <v>0</v>
      </c>
      <c r="S54" s="152">
        <f t="shared" si="59"/>
        <v>0.8</v>
      </c>
      <c r="T54" s="152">
        <f t="shared" si="60"/>
        <v>0</v>
      </c>
      <c r="U54" s="151">
        <f t="shared" si="61"/>
        <v>0.8</v>
      </c>
      <c r="V54" s="133">
        <v>2</v>
      </c>
      <c r="W54" s="133">
        <v>0.2223</v>
      </c>
      <c r="X54" s="133">
        <v>3.2501</v>
      </c>
      <c r="Y54" s="133">
        <v>0.3898</v>
      </c>
      <c r="Z54" s="151">
        <f t="shared" si="62"/>
        <v>5.8622000000000005</v>
      </c>
      <c r="AA54" s="152">
        <f t="shared" si="63"/>
        <v>2</v>
      </c>
      <c r="AB54" s="152">
        <f t="shared" si="64"/>
        <v>0.2223</v>
      </c>
      <c r="AC54" s="152">
        <f t="shared" si="65"/>
        <v>4.0501000000000005</v>
      </c>
      <c r="AD54" s="152">
        <f t="shared" si="66"/>
        <v>0.3898</v>
      </c>
      <c r="AE54" s="151">
        <f t="shared" si="67"/>
        <v>6.662200000000001</v>
      </c>
      <c r="AF54" s="44">
        <f t="shared" si="68"/>
        <v>0</v>
      </c>
      <c r="AG54" s="44">
        <f t="shared" si="69"/>
        <v>0.12008045390411574</v>
      </c>
      <c r="AH54" s="98">
        <f t="shared" si="70"/>
        <v>0.12008045390411574</v>
      </c>
      <c r="AI54" s="99">
        <f t="shared" si="71"/>
        <v>0.8799195460958842</v>
      </c>
      <c r="AJ54" s="98">
        <f t="shared" si="72"/>
        <v>0.9999999999999999</v>
      </c>
    </row>
    <row r="55" spans="1:36" ht="12.75">
      <c r="A55" s="96">
        <v>1</v>
      </c>
      <c r="B55" s="96">
        <v>1.2</v>
      </c>
      <c r="C55" s="114" t="s">
        <v>70</v>
      </c>
      <c r="D55" s="97">
        <v>70</v>
      </c>
      <c r="E55" s="41">
        <v>1430</v>
      </c>
      <c r="F55" s="38" t="s">
        <v>71</v>
      </c>
      <c r="G55" s="133"/>
      <c r="H55" s="133"/>
      <c r="I55" s="133"/>
      <c r="J55" s="133"/>
      <c r="K55" s="151">
        <f t="shared" si="55"/>
        <v>0</v>
      </c>
      <c r="L55" s="152"/>
      <c r="M55" s="152"/>
      <c r="N55" s="152"/>
      <c r="O55" s="152"/>
      <c r="P55" s="151">
        <f t="shared" si="56"/>
        <v>0</v>
      </c>
      <c r="Q55" s="152">
        <f t="shared" si="57"/>
        <v>0</v>
      </c>
      <c r="R55" s="152">
        <f t="shared" si="58"/>
        <v>0</v>
      </c>
      <c r="S55" s="152">
        <f t="shared" si="59"/>
        <v>0</v>
      </c>
      <c r="T55" s="152">
        <f t="shared" si="60"/>
        <v>0</v>
      </c>
      <c r="U55" s="151">
        <f t="shared" si="61"/>
        <v>0</v>
      </c>
      <c r="V55" s="133">
        <v>2</v>
      </c>
      <c r="W55" s="133"/>
      <c r="X55" s="133">
        <v>2.7688</v>
      </c>
      <c r="Y55" s="133">
        <v>0.3898</v>
      </c>
      <c r="Z55" s="151">
        <f t="shared" si="62"/>
        <v>5.158600000000001</v>
      </c>
      <c r="AA55" s="152">
        <f t="shared" si="63"/>
        <v>2</v>
      </c>
      <c r="AB55" s="152">
        <f t="shared" si="64"/>
        <v>0</v>
      </c>
      <c r="AC55" s="152">
        <f t="shared" si="65"/>
        <v>2.7688</v>
      </c>
      <c r="AD55" s="152">
        <f t="shared" si="66"/>
        <v>0.3898</v>
      </c>
      <c r="AE55" s="151">
        <f t="shared" si="67"/>
        <v>5.158600000000001</v>
      </c>
      <c r="AF55" s="44">
        <f t="shared" si="68"/>
        <v>0</v>
      </c>
      <c r="AG55" s="44">
        <f t="shared" si="69"/>
        <v>0</v>
      </c>
      <c r="AH55" s="98">
        <f t="shared" si="70"/>
        <v>0</v>
      </c>
      <c r="AI55" s="99">
        <f t="shared" si="71"/>
        <v>1</v>
      </c>
      <c r="AJ55" s="98">
        <f t="shared" si="72"/>
        <v>1</v>
      </c>
    </row>
    <row r="56" spans="1:36" ht="12.75">
      <c r="A56" s="96">
        <v>1</v>
      </c>
      <c r="B56" s="96">
        <v>1.2</v>
      </c>
      <c r="C56" s="91" t="s">
        <v>72</v>
      </c>
      <c r="D56" s="97">
        <v>70</v>
      </c>
      <c r="E56" s="41">
        <v>1435</v>
      </c>
      <c r="F56" s="38" t="s">
        <v>73</v>
      </c>
      <c r="G56" s="133"/>
      <c r="H56" s="133"/>
      <c r="I56" s="133">
        <v>0.125</v>
      </c>
      <c r="J56" s="133"/>
      <c r="K56" s="151">
        <f t="shared" si="55"/>
        <v>0.125</v>
      </c>
      <c r="L56" s="152"/>
      <c r="M56" s="152"/>
      <c r="N56" s="152"/>
      <c r="O56" s="152"/>
      <c r="P56" s="151">
        <f t="shared" si="56"/>
        <v>0</v>
      </c>
      <c r="Q56" s="152">
        <f t="shared" si="57"/>
        <v>0</v>
      </c>
      <c r="R56" s="152">
        <f t="shared" si="58"/>
        <v>0</v>
      </c>
      <c r="S56" s="152">
        <f t="shared" si="59"/>
        <v>0.125</v>
      </c>
      <c r="T56" s="152">
        <f t="shared" si="60"/>
        <v>0</v>
      </c>
      <c r="U56" s="151">
        <f t="shared" si="61"/>
        <v>0.125</v>
      </c>
      <c r="V56" s="133">
        <v>5.6667</v>
      </c>
      <c r="W56" s="133">
        <v>3.3895000000000004</v>
      </c>
      <c r="X56" s="133">
        <v>5.090300000000002</v>
      </c>
      <c r="Y56" s="133">
        <v>1.3433000000000002</v>
      </c>
      <c r="Z56" s="151">
        <f t="shared" si="62"/>
        <v>15.489800000000002</v>
      </c>
      <c r="AA56" s="152">
        <f t="shared" si="63"/>
        <v>5.6667</v>
      </c>
      <c r="AB56" s="152">
        <f t="shared" si="64"/>
        <v>3.3895000000000004</v>
      </c>
      <c r="AC56" s="152">
        <f t="shared" si="65"/>
        <v>5.215300000000002</v>
      </c>
      <c r="AD56" s="152">
        <f t="shared" si="66"/>
        <v>1.3433000000000002</v>
      </c>
      <c r="AE56" s="151">
        <f t="shared" si="67"/>
        <v>15.614800000000002</v>
      </c>
      <c r="AF56" s="44">
        <f t="shared" si="68"/>
        <v>0.008005225811409687</v>
      </c>
      <c r="AG56" s="44">
        <f t="shared" si="69"/>
        <v>0</v>
      </c>
      <c r="AH56" s="98">
        <f t="shared" si="70"/>
        <v>0.008005225811409687</v>
      </c>
      <c r="AI56" s="99">
        <f t="shared" si="71"/>
        <v>0.9919947741885903</v>
      </c>
      <c r="AJ56" s="98">
        <f t="shared" si="72"/>
        <v>1</v>
      </c>
    </row>
    <row r="57" spans="1:36" ht="12.75">
      <c r="A57" s="96">
        <v>1</v>
      </c>
      <c r="B57" s="96">
        <v>1.2</v>
      </c>
      <c r="C57" s="91" t="s">
        <v>74</v>
      </c>
      <c r="D57" s="97">
        <v>70</v>
      </c>
      <c r="E57" s="41">
        <v>1440</v>
      </c>
      <c r="F57" s="38" t="s">
        <v>75</v>
      </c>
      <c r="G57" s="133"/>
      <c r="H57" s="133"/>
      <c r="I57" s="133"/>
      <c r="J57" s="133"/>
      <c r="K57" s="151">
        <f t="shared" si="55"/>
        <v>0</v>
      </c>
      <c r="L57" s="152"/>
      <c r="M57" s="152"/>
      <c r="N57" s="152">
        <v>0.0833</v>
      </c>
      <c r="O57" s="152"/>
      <c r="P57" s="151">
        <f t="shared" si="56"/>
        <v>0.0833</v>
      </c>
      <c r="Q57" s="152">
        <f t="shared" si="57"/>
        <v>0</v>
      </c>
      <c r="R57" s="152">
        <f t="shared" si="58"/>
        <v>0</v>
      </c>
      <c r="S57" s="152">
        <f t="shared" si="59"/>
        <v>0.0833</v>
      </c>
      <c r="T57" s="152">
        <f t="shared" si="60"/>
        <v>0</v>
      </c>
      <c r="U57" s="151">
        <f t="shared" si="61"/>
        <v>0.0833</v>
      </c>
      <c r="V57" s="133">
        <v>1</v>
      </c>
      <c r="W57" s="133">
        <v>0.0833</v>
      </c>
      <c r="X57" s="133">
        <v>1.2667</v>
      </c>
      <c r="Y57" s="133">
        <v>1.8208</v>
      </c>
      <c r="Z57" s="151">
        <f t="shared" si="62"/>
        <v>4.1708</v>
      </c>
      <c r="AA57" s="152">
        <f t="shared" si="63"/>
        <v>1</v>
      </c>
      <c r="AB57" s="152">
        <f t="shared" si="64"/>
        <v>0.0833</v>
      </c>
      <c r="AC57" s="152">
        <f t="shared" si="65"/>
        <v>1.3499999999999999</v>
      </c>
      <c r="AD57" s="152">
        <f t="shared" si="66"/>
        <v>1.8208</v>
      </c>
      <c r="AE57" s="151">
        <f t="shared" si="67"/>
        <v>4.2541</v>
      </c>
      <c r="AF57" s="44">
        <f t="shared" si="68"/>
        <v>0</v>
      </c>
      <c r="AG57" s="44">
        <f t="shared" si="69"/>
        <v>0.019581109988011564</v>
      </c>
      <c r="AH57" s="98">
        <f t="shared" si="70"/>
        <v>0.019581109988011564</v>
      </c>
      <c r="AI57" s="99">
        <f t="shared" si="71"/>
        <v>0.9804188900119883</v>
      </c>
      <c r="AJ57" s="98">
        <f t="shared" si="72"/>
        <v>0.9999999999999999</v>
      </c>
    </row>
    <row r="58" spans="1:36" ht="12.75">
      <c r="A58" s="96">
        <v>1</v>
      </c>
      <c r="B58" s="96">
        <v>1.2</v>
      </c>
      <c r="C58" s="91" t="s">
        <v>76</v>
      </c>
      <c r="D58" s="97">
        <v>70</v>
      </c>
      <c r="E58" s="41">
        <v>1450</v>
      </c>
      <c r="F58" s="38" t="s">
        <v>77</v>
      </c>
      <c r="G58" s="133"/>
      <c r="H58" s="133"/>
      <c r="I58" s="133"/>
      <c r="J58" s="133"/>
      <c r="K58" s="151">
        <f t="shared" si="55"/>
        <v>0</v>
      </c>
      <c r="L58" s="152"/>
      <c r="M58" s="152"/>
      <c r="N58" s="152"/>
      <c r="O58" s="152"/>
      <c r="P58" s="151">
        <f t="shared" si="56"/>
        <v>0</v>
      </c>
      <c r="Q58" s="152">
        <f t="shared" si="57"/>
        <v>0</v>
      </c>
      <c r="R58" s="152">
        <f t="shared" si="58"/>
        <v>0</v>
      </c>
      <c r="S58" s="152">
        <f t="shared" si="59"/>
        <v>0</v>
      </c>
      <c r="T58" s="152">
        <f t="shared" si="60"/>
        <v>0</v>
      </c>
      <c r="U58" s="151">
        <f t="shared" si="61"/>
        <v>0</v>
      </c>
      <c r="V58" s="133">
        <v>2</v>
      </c>
      <c r="W58" s="133">
        <v>0.0278</v>
      </c>
      <c r="X58" s="133">
        <v>3.9612000000000003</v>
      </c>
      <c r="Y58" s="133">
        <v>1</v>
      </c>
      <c r="Z58" s="151">
        <f t="shared" si="62"/>
        <v>6.989000000000001</v>
      </c>
      <c r="AA58" s="152">
        <f t="shared" si="63"/>
        <v>2</v>
      </c>
      <c r="AB58" s="152">
        <f t="shared" si="64"/>
        <v>0.0278</v>
      </c>
      <c r="AC58" s="152">
        <f t="shared" si="65"/>
        <v>3.9612000000000003</v>
      </c>
      <c r="AD58" s="152">
        <f t="shared" si="66"/>
        <v>1</v>
      </c>
      <c r="AE58" s="151">
        <f t="shared" si="67"/>
        <v>6.989000000000001</v>
      </c>
      <c r="AF58" s="44">
        <f t="shared" si="68"/>
        <v>0</v>
      </c>
      <c r="AG58" s="44">
        <f t="shared" si="69"/>
        <v>0</v>
      </c>
      <c r="AH58" s="98">
        <f t="shared" si="70"/>
        <v>0</v>
      </c>
      <c r="AI58" s="99">
        <f t="shared" si="71"/>
        <v>1</v>
      </c>
      <c r="AJ58" s="98">
        <f t="shared" si="72"/>
        <v>1</v>
      </c>
    </row>
    <row r="59" spans="1:36" ht="12.75">
      <c r="A59" s="96">
        <v>1</v>
      </c>
      <c r="B59" s="96">
        <v>1.2</v>
      </c>
      <c r="C59" s="91" t="s">
        <v>78</v>
      </c>
      <c r="D59" s="97">
        <v>70</v>
      </c>
      <c r="E59" s="41">
        <v>1460</v>
      </c>
      <c r="F59" s="38" t="s">
        <v>79</v>
      </c>
      <c r="G59" s="133"/>
      <c r="H59" s="133"/>
      <c r="I59" s="133">
        <v>0.4667</v>
      </c>
      <c r="J59" s="133"/>
      <c r="K59" s="151">
        <f t="shared" si="55"/>
        <v>0.4667</v>
      </c>
      <c r="L59" s="152"/>
      <c r="M59" s="152"/>
      <c r="N59" s="152">
        <v>1</v>
      </c>
      <c r="O59" s="152"/>
      <c r="P59" s="151">
        <f t="shared" si="56"/>
        <v>1</v>
      </c>
      <c r="Q59" s="152">
        <f t="shared" si="57"/>
        <v>0</v>
      </c>
      <c r="R59" s="152">
        <f t="shared" si="58"/>
        <v>0</v>
      </c>
      <c r="S59" s="152">
        <f t="shared" si="59"/>
        <v>1.4667</v>
      </c>
      <c r="T59" s="152">
        <f t="shared" si="60"/>
        <v>0</v>
      </c>
      <c r="U59" s="151">
        <f t="shared" si="61"/>
        <v>1.4667</v>
      </c>
      <c r="V59" s="133">
        <v>3.75</v>
      </c>
      <c r="W59" s="133">
        <v>1.1112000000000002</v>
      </c>
      <c r="X59" s="133">
        <v>7.4392000000000005</v>
      </c>
      <c r="Y59" s="133">
        <v>1.3067</v>
      </c>
      <c r="Z59" s="151">
        <f t="shared" si="62"/>
        <v>13.607099999999999</v>
      </c>
      <c r="AA59" s="152">
        <f t="shared" si="63"/>
        <v>3.75</v>
      </c>
      <c r="AB59" s="152">
        <f t="shared" si="64"/>
        <v>1.1112000000000002</v>
      </c>
      <c r="AC59" s="152">
        <f t="shared" si="65"/>
        <v>8.9059</v>
      </c>
      <c r="AD59" s="152">
        <f t="shared" si="66"/>
        <v>1.3067</v>
      </c>
      <c r="AE59" s="151">
        <f t="shared" si="67"/>
        <v>15.0738</v>
      </c>
      <c r="AF59" s="44">
        <f t="shared" si="68"/>
        <v>0.03096100518780931</v>
      </c>
      <c r="AG59" s="44">
        <f t="shared" si="69"/>
        <v>0.06634027252583953</v>
      </c>
      <c r="AH59" s="98">
        <f t="shared" si="70"/>
        <v>0.09730127771364884</v>
      </c>
      <c r="AI59" s="99">
        <f t="shared" si="71"/>
        <v>0.9026987222863511</v>
      </c>
      <c r="AJ59" s="98">
        <f t="shared" si="72"/>
        <v>0.9999999999999999</v>
      </c>
    </row>
    <row r="60" spans="1:36" ht="12.75">
      <c r="A60" s="100">
        <v>1</v>
      </c>
      <c r="B60" s="100">
        <v>1.2</v>
      </c>
      <c r="C60" s="115"/>
      <c r="D60" s="102">
        <v>70</v>
      </c>
      <c r="E60" s="46">
        <v>1401</v>
      </c>
      <c r="F60" s="103" t="s">
        <v>80</v>
      </c>
      <c r="G60" s="135"/>
      <c r="H60" s="135"/>
      <c r="I60" s="135"/>
      <c r="J60" s="135"/>
      <c r="K60" s="153">
        <f t="shared" si="55"/>
        <v>0</v>
      </c>
      <c r="L60" s="154"/>
      <c r="M60" s="154"/>
      <c r="N60" s="154"/>
      <c r="O60" s="154"/>
      <c r="P60" s="153">
        <f t="shared" si="56"/>
        <v>0</v>
      </c>
      <c r="Q60" s="154">
        <f t="shared" si="57"/>
        <v>0</v>
      </c>
      <c r="R60" s="154">
        <f t="shared" si="58"/>
        <v>0</v>
      </c>
      <c r="S60" s="154">
        <f t="shared" si="59"/>
        <v>0</v>
      </c>
      <c r="T60" s="154">
        <f t="shared" si="60"/>
        <v>0</v>
      </c>
      <c r="U60" s="153">
        <f t="shared" si="61"/>
        <v>0</v>
      </c>
      <c r="V60" s="135"/>
      <c r="W60" s="135"/>
      <c r="X60" s="135">
        <v>0.16640000000000002</v>
      </c>
      <c r="Y60" s="135">
        <v>2.1</v>
      </c>
      <c r="Z60" s="153">
        <f t="shared" si="62"/>
        <v>2.2664</v>
      </c>
      <c r="AA60" s="154">
        <f t="shared" si="63"/>
        <v>0</v>
      </c>
      <c r="AB60" s="154">
        <f t="shared" si="64"/>
        <v>0</v>
      </c>
      <c r="AC60" s="154">
        <f t="shared" si="65"/>
        <v>0.16640000000000002</v>
      </c>
      <c r="AD60" s="154">
        <f t="shared" si="66"/>
        <v>2.1</v>
      </c>
      <c r="AE60" s="153">
        <f t="shared" si="67"/>
        <v>2.2664</v>
      </c>
      <c r="AF60" s="49">
        <f t="shared" si="68"/>
        <v>0</v>
      </c>
      <c r="AG60" s="49">
        <f t="shared" si="69"/>
        <v>0</v>
      </c>
      <c r="AH60" s="104">
        <f t="shared" si="70"/>
        <v>0</v>
      </c>
      <c r="AI60" s="105">
        <f t="shared" si="71"/>
        <v>1</v>
      </c>
      <c r="AJ60" s="104">
        <f t="shared" si="72"/>
        <v>1</v>
      </c>
    </row>
    <row r="61" spans="1:36" ht="12.75">
      <c r="A61" s="106"/>
      <c r="B61" s="106"/>
      <c r="C61" s="107"/>
      <c r="D61" s="108"/>
      <c r="E61" s="109">
        <v>1.3</v>
      </c>
      <c r="F61" s="110" t="s">
        <v>27</v>
      </c>
      <c r="G61" s="155">
        <f>SUMIF(FB,SHIS,G:G)</f>
        <v>1</v>
      </c>
      <c r="H61" s="155">
        <f>SUMIF(FB,SHIS,H:H)</f>
        <v>1.083</v>
      </c>
      <c r="I61" s="155">
        <f>SUMIF(FB,SHIS,I:I)</f>
        <v>14.2417</v>
      </c>
      <c r="J61" s="155">
        <f>SUMIF(FB,SHIS,J:J)</f>
        <v>4.9125</v>
      </c>
      <c r="K61" s="156">
        <f t="shared" si="55"/>
        <v>21.2372</v>
      </c>
      <c r="L61" s="155">
        <f>SUMIF(FB,SHIS,L:L)</f>
        <v>2.8333</v>
      </c>
      <c r="M61" s="155">
        <f>SUMIF(FB,SHIS,M:M)</f>
        <v>0.0212</v>
      </c>
      <c r="N61" s="155">
        <f>SUMIF(FB,SHIS,N:N)</f>
        <v>20.996799999999997</v>
      </c>
      <c r="O61" s="155">
        <f>SUMIF(FB,SHIS,O:O)</f>
        <v>0.0511</v>
      </c>
      <c r="P61" s="156">
        <f t="shared" si="56"/>
        <v>23.902399999999997</v>
      </c>
      <c r="Q61" s="155">
        <f t="shared" si="57"/>
        <v>3.8333</v>
      </c>
      <c r="R61" s="155">
        <f t="shared" si="58"/>
        <v>1.1042</v>
      </c>
      <c r="S61" s="155">
        <f t="shared" si="59"/>
        <v>35.238499999999995</v>
      </c>
      <c r="T61" s="155">
        <f t="shared" si="60"/>
        <v>4.9636</v>
      </c>
      <c r="U61" s="156">
        <f t="shared" si="61"/>
        <v>45.139599999999994</v>
      </c>
      <c r="V61" s="155">
        <f>SUMIF(FB,SHIS,V:V)</f>
        <v>29.7499</v>
      </c>
      <c r="W61" s="155">
        <f>SUMIF(FB,SHIS,W:W)</f>
        <v>4.4244</v>
      </c>
      <c r="X61" s="155">
        <f>SUMIF(FB,SHIS,X:X)</f>
        <v>42.58500000000001</v>
      </c>
      <c r="Y61" s="155">
        <f>SUMIF(FB,SHIS,Y:Y)</f>
        <v>17.094399999999997</v>
      </c>
      <c r="Z61" s="156">
        <f t="shared" si="62"/>
        <v>93.8537</v>
      </c>
      <c r="AA61" s="155">
        <f t="shared" si="63"/>
        <v>33.5832</v>
      </c>
      <c r="AB61" s="155">
        <f t="shared" si="64"/>
        <v>5.528600000000001</v>
      </c>
      <c r="AC61" s="155">
        <f t="shared" si="65"/>
        <v>77.8235</v>
      </c>
      <c r="AD61" s="155">
        <f t="shared" si="66"/>
        <v>22.057999999999996</v>
      </c>
      <c r="AE61" s="156">
        <f t="shared" si="67"/>
        <v>138.9933</v>
      </c>
      <c r="AF61" s="111">
        <f t="shared" si="68"/>
        <v>0.15279297635209754</v>
      </c>
      <c r="AG61" s="111">
        <f t="shared" si="69"/>
        <v>0.17196800133531615</v>
      </c>
      <c r="AH61" s="112">
        <f t="shared" si="70"/>
        <v>0.3247609776874137</v>
      </c>
      <c r="AI61" s="113">
        <f t="shared" si="71"/>
        <v>0.6752390223125863</v>
      </c>
      <c r="AJ61" s="112">
        <f t="shared" si="72"/>
        <v>1</v>
      </c>
    </row>
    <row r="62" spans="1:36" ht="12.75">
      <c r="A62" s="96">
        <v>1</v>
      </c>
      <c r="B62" s="96">
        <v>1.3</v>
      </c>
      <c r="C62" s="114" t="s">
        <v>81</v>
      </c>
      <c r="D62" s="97">
        <v>70</v>
      </c>
      <c r="E62" s="41">
        <v>1300</v>
      </c>
      <c r="F62" s="38" t="s">
        <v>82</v>
      </c>
      <c r="G62" s="133"/>
      <c r="H62" s="133"/>
      <c r="I62" s="133">
        <v>0.5667</v>
      </c>
      <c r="J62" s="133"/>
      <c r="K62" s="151">
        <f t="shared" si="55"/>
        <v>0.5667</v>
      </c>
      <c r="L62" s="152"/>
      <c r="M62" s="152">
        <v>0.0122</v>
      </c>
      <c r="N62" s="152">
        <v>3.2056999999999998</v>
      </c>
      <c r="O62" s="152"/>
      <c r="P62" s="151">
        <f t="shared" si="56"/>
        <v>3.2178999999999998</v>
      </c>
      <c r="Q62" s="152">
        <f t="shared" si="57"/>
        <v>0</v>
      </c>
      <c r="R62" s="152">
        <f t="shared" si="58"/>
        <v>0.0122</v>
      </c>
      <c r="S62" s="152">
        <f t="shared" si="59"/>
        <v>3.7723999999999998</v>
      </c>
      <c r="T62" s="152">
        <f t="shared" si="60"/>
        <v>0</v>
      </c>
      <c r="U62" s="151">
        <f t="shared" si="61"/>
        <v>3.7845999999999997</v>
      </c>
      <c r="V62" s="133">
        <v>5.25</v>
      </c>
      <c r="W62" s="133">
        <v>0.19449999999999998</v>
      </c>
      <c r="X62" s="133">
        <v>5.931399999999998</v>
      </c>
      <c r="Y62" s="133">
        <v>1.6</v>
      </c>
      <c r="Z62" s="151">
        <f t="shared" si="62"/>
        <v>12.975899999999998</v>
      </c>
      <c r="AA62" s="152">
        <f t="shared" si="63"/>
        <v>5.25</v>
      </c>
      <c r="AB62" s="152">
        <f t="shared" si="64"/>
        <v>0.20669999999999997</v>
      </c>
      <c r="AC62" s="152">
        <f t="shared" si="65"/>
        <v>9.703799999999998</v>
      </c>
      <c r="AD62" s="152">
        <f t="shared" si="66"/>
        <v>1.6</v>
      </c>
      <c r="AE62" s="151">
        <f t="shared" si="67"/>
        <v>16.760499999999997</v>
      </c>
      <c r="AF62" s="44">
        <f t="shared" si="68"/>
        <v>0.03381164046418664</v>
      </c>
      <c r="AG62" s="44">
        <f t="shared" si="69"/>
        <v>0.19199307896542467</v>
      </c>
      <c r="AH62" s="98">
        <f t="shared" si="70"/>
        <v>0.2258047194296113</v>
      </c>
      <c r="AI62" s="99">
        <f t="shared" si="71"/>
        <v>0.7741952805703887</v>
      </c>
      <c r="AJ62" s="98">
        <f t="shared" si="72"/>
        <v>1</v>
      </c>
    </row>
    <row r="63" spans="1:36" ht="12.75">
      <c r="A63" s="96">
        <v>1</v>
      </c>
      <c r="B63" s="96">
        <v>1.3</v>
      </c>
      <c r="C63" s="91" t="s">
        <v>83</v>
      </c>
      <c r="D63" s="97">
        <v>70</v>
      </c>
      <c r="E63" s="41">
        <v>1500</v>
      </c>
      <c r="F63" s="38" t="s">
        <v>84</v>
      </c>
      <c r="G63" s="133"/>
      <c r="H63" s="133">
        <v>0.18419999999999997</v>
      </c>
      <c r="I63" s="133">
        <v>1.0110999999999999</v>
      </c>
      <c r="J63" s="133"/>
      <c r="K63" s="151">
        <f t="shared" si="55"/>
        <v>1.1952999999999998</v>
      </c>
      <c r="L63" s="152"/>
      <c r="M63" s="152"/>
      <c r="N63" s="152">
        <v>0.7</v>
      </c>
      <c r="O63" s="152"/>
      <c r="P63" s="151">
        <f t="shared" si="56"/>
        <v>0.7</v>
      </c>
      <c r="Q63" s="152">
        <f t="shared" si="57"/>
        <v>0</v>
      </c>
      <c r="R63" s="152">
        <f t="shared" si="58"/>
        <v>0.18419999999999997</v>
      </c>
      <c r="S63" s="152">
        <f t="shared" si="59"/>
        <v>1.7110999999999998</v>
      </c>
      <c r="T63" s="152">
        <f t="shared" si="60"/>
        <v>0</v>
      </c>
      <c r="U63" s="151">
        <f t="shared" si="61"/>
        <v>1.8952999999999998</v>
      </c>
      <c r="V63" s="133">
        <v>2.6666</v>
      </c>
      <c r="W63" s="133">
        <v>0.11279999999999998</v>
      </c>
      <c r="X63" s="133">
        <v>5.633899999999998</v>
      </c>
      <c r="Y63" s="133">
        <v>2.7666</v>
      </c>
      <c r="Z63" s="151">
        <f t="shared" si="62"/>
        <v>11.179899999999998</v>
      </c>
      <c r="AA63" s="152">
        <f t="shared" si="63"/>
        <v>2.6666</v>
      </c>
      <c r="AB63" s="152">
        <f t="shared" si="64"/>
        <v>0.29699999999999993</v>
      </c>
      <c r="AC63" s="152">
        <f t="shared" si="65"/>
        <v>7.344999999999998</v>
      </c>
      <c r="AD63" s="152">
        <f t="shared" si="66"/>
        <v>2.7666</v>
      </c>
      <c r="AE63" s="151">
        <f t="shared" si="67"/>
        <v>13.075199999999999</v>
      </c>
      <c r="AF63" s="44">
        <f t="shared" si="68"/>
        <v>0.09141733969652471</v>
      </c>
      <c r="AG63" s="44">
        <f t="shared" si="69"/>
        <v>0.053536465981399904</v>
      </c>
      <c r="AH63" s="98">
        <f t="shared" si="70"/>
        <v>0.14495380567792462</v>
      </c>
      <c r="AI63" s="99">
        <f t="shared" si="71"/>
        <v>0.8550461943220753</v>
      </c>
      <c r="AJ63" s="98">
        <f t="shared" si="72"/>
        <v>0.9999999999999999</v>
      </c>
    </row>
    <row r="64" spans="1:36" ht="12.75">
      <c r="A64" s="96">
        <v>1</v>
      </c>
      <c r="B64" s="96">
        <v>1.3</v>
      </c>
      <c r="C64" s="91" t="s">
        <v>85</v>
      </c>
      <c r="D64" s="97">
        <v>70</v>
      </c>
      <c r="E64" s="41">
        <v>1600</v>
      </c>
      <c r="F64" s="38" t="s">
        <v>86</v>
      </c>
      <c r="G64" s="133"/>
      <c r="H64" s="133">
        <v>0.31949999999999995</v>
      </c>
      <c r="I64" s="133">
        <v>11.516</v>
      </c>
      <c r="J64" s="133">
        <v>4.9125</v>
      </c>
      <c r="K64" s="151">
        <f t="shared" si="55"/>
        <v>16.747999999999998</v>
      </c>
      <c r="L64" s="152">
        <v>2</v>
      </c>
      <c r="M64" s="152">
        <v>0.009</v>
      </c>
      <c r="N64" s="152">
        <v>11.333599999999999</v>
      </c>
      <c r="O64" s="152"/>
      <c r="P64" s="151">
        <f t="shared" si="56"/>
        <v>13.3426</v>
      </c>
      <c r="Q64" s="152">
        <f t="shared" si="57"/>
        <v>2</v>
      </c>
      <c r="R64" s="152">
        <f t="shared" si="58"/>
        <v>0.32849999999999996</v>
      </c>
      <c r="S64" s="152">
        <f t="shared" si="59"/>
        <v>22.8496</v>
      </c>
      <c r="T64" s="152">
        <f t="shared" si="60"/>
        <v>4.9125</v>
      </c>
      <c r="U64" s="151">
        <f t="shared" si="61"/>
        <v>30.090600000000002</v>
      </c>
      <c r="V64" s="133">
        <v>11</v>
      </c>
      <c r="W64" s="133">
        <v>2.2222</v>
      </c>
      <c r="X64" s="133">
        <v>15.557400000000007</v>
      </c>
      <c r="Y64" s="133">
        <v>5.356999999999999</v>
      </c>
      <c r="Z64" s="151">
        <f t="shared" si="62"/>
        <v>34.13660000000001</v>
      </c>
      <c r="AA64" s="152">
        <f t="shared" si="63"/>
        <v>13</v>
      </c>
      <c r="AB64" s="152">
        <f t="shared" si="64"/>
        <v>2.5507</v>
      </c>
      <c r="AC64" s="152">
        <f t="shared" si="65"/>
        <v>38.407000000000004</v>
      </c>
      <c r="AD64" s="152">
        <f t="shared" si="66"/>
        <v>10.269499999999999</v>
      </c>
      <c r="AE64" s="151">
        <f t="shared" si="67"/>
        <v>64.2272</v>
      </c>
      <c r="AF64" s="44">
        <f t="shared" si="68"/>
        <v>0.26076179562552937</v>
      </c>
      <c r="AG64" s="44">
        <f t="shared" si="69"/>
        <v>0.20774064570773754</v>
      </c>
      <c r="AH64" s="98">
        <f t="shared" si="70"/>
        <v>0.4685024413332669</v>
      </c>
      <c r="AI64" s="99">
        <f t="shared" si="71"/>
        <v>0.5314975586667332</v>
      </c>
      <c r="AJ64" s="98">
        <f t="shared" si="72"/>
        <v>1</v>
      </c>
    </row>
    <row r="65" spans="1:36" ht="12.75">
      <c r="A65" s="96">
        <v>1</v>
      </c>
      <c r="B65" s="96">
        <v>1.3</v>
      </c>
      <c r="C65" s="91" t="s">
        <v>87</v>
      </c>
      <c r="D65" s="97">
        <v>70</v>
      </c>
      <c r="E65" s="41">
        <v>1700</v>
      </c>
      <c r="F65" s="38" t="s">
        <v>88</v>
      </c>
      <c r="G65" s="133">
        <v>1</v>
      </c>
      <c r="H65" s="133">
        <v>0.0695</v>
      </c>
      <c r="I65" s="133">
        <v>0.5479</v>
      </c>
      <c r="J65" s="133"/>
      <c r="K65" s="151">
        <f t="shared" si="55"/>
        <v>1.6174000000000002</v>
      </c>
      <c r="L65" s="152"/>
      <c r="M65" s="152"/>
      <c r="N65" s="152">
        <v>0.2333</v>
      </c>
      <c r="O65" s="152">
        <v>0.0511</v>
      </c>
      <c r="P65" s="151">
        <f t="shared" si="56"/>
        <v>0.2844</v>
      </c>
      <c r="Q65" s="152">
        <f t="shared" si="57"/>
        <v>1</v>
      </c>
      <c r="R65" s="152">
        <f t="shared" si="58"/>
        <v>0.0695</v>
      </c>
      <c r="S65" s="152">
        <f t="shared" si="59"/>
        <v>0.7812000000000001</v>
      </c>
      <c r="T65" s="152">
        <f t="shared" si="60"/>
        <v>0.0511</v>
      </c>
      <c r="U65" s="151">
        <f t="shared" si="61"/>
        <v>1.9018000000000002</v>
      </c>
      <c r="V65" s="133">
        <v>3</v>
      </c>
      <c r="W65" s="133">
        <v>0.5529000000000001</v>
      </c>
      <c r="X65" s="133">
        <v>7.1343000000000005</v>
      </c>
      <c r="Y65" s="133">
        <v>2.6458</v>
      </c>
      <c r="Z65" s="151">
        <f t="shared" si="62"/>
        <v>13.333</v>
      </c>
      <c r="AA65" s="152">
        <f t="shared" si="63"/>
        <v>4</v>
      </c>
      <c r="AB65" s="152">
        <f t="shared" si="64"/>
        <v>0.6224000000000001</v>
      </c>
      <c r="AC65" s="152">
        <f t="shared" si="65"/>
        <v>7.915500000000001</v>
      </c>
      <c r="AD65" s="152">
        <f t="shared" si="66"/>
        <v>2.6969</v>
      </c>
      <c r="AE65" s="151">
        <f t="shared" si="67"/>
        <v>15.2348</v>
      </c>
      <c r="AF65" s="44">
        <f t="shared" si="68"/>
        <v>0.10616483314516766</v>
      </c>
      <c r="AG65" s="44">
        <f t="shared" si="69"/>
        <v>0.018667786908919053</v>
      </c>
      <c r="AH65" s="98">
        <f t="shared" si="70"/>
        <v>0.12483262005408671</v>
      </c>
      <c r="AI65" s="99">
        <f t="shared" si="71"/>
        <v>0.8751673799459133</v>
      </c>
      <c r="AJ65" s="98">
        <f t="shared" si="72"/>
        <v>1</v>
      </c>
    </row>
    <row r="66" spans="1:36" ht="12.75">
      <c r="A66" s="96">
        <v>1</v>
      </c>
      <c r="B66" s="96">
        <v>1.3</v>
      </c>
      <c r="C66" s="91">
        <v>659</v>
      </c>
      <c r="D66" s="97">
        <v>70</v>
      </c>
      <c r="E66" s="41">
        <v>1800</v>
      </c>
      <c r="F66" s="38" t="s">
        <v>89</v>
      </c>
      <c r="G66" s="133"/>
      <c r="H66" s="133"/>
      <c r="I66" s="133"/>
      <c r="J66" s="133"/>
      <c r="K66" s="151">
        <f t="shared" si="55"/>
        <v>0</v>
      </c>
      <c r="L66" s="152"/>
      <c r="M66" s="152"/>
      <c r="N66" s="152">
        <v>0.9582999999999999</v>
      </c>
      <c r="O66" s="152"/>
      <c r="P66" s="151">
        <f t="shared" si="56"/>
        <v>0.9582999999999999</v>
      </c>
      <c r="Q66" s="152">
        <f t="shared" si="57"/>
        <v>0</v>
      </c>
      <c r="R66" s="152">
        <f t="shared" si="58"/>
        <v>0</v>
      </c>
      <c r="S66" s="152">
        <f t="shared" si="59"/>
        <v>0.9582999999999999</v>
      </c>
      <c r="T66" s="152">
        <f t="shared" si="60"/>
        <v>0</v>
      </c>
      <c r="U66" s="151">
        <f t="shared" si="61"/>
        <v>0.9582999999999999</v>
      </c>
      <c r="V66" s="133">
        <v>1.8333</v>
      </c>
      <c r="W66" s="133">
        <v>0.9561000000000001</v>
      </c>
      <c r="X66" s="133">
        <v>1.5292000000000001</v>
      </c>
      <c r="Y66" s="133">
        <v>1.575</v>
      </c>
      <c r="Z66" s="151">
        <f t="shared" si="62"/>
        <v>5.8936</v>
      </c>
      <c r="AA66" s="152">
        <f t="shared" si="63"/>
        <v>1.8333</v>
      </c>
      <c r="AB66" s="152">
        <f t="shared" si="64"/>
        <v>0.9561000000000001</v>
      </c>
      <c r="AC66" s="152">
        <f t="shared" si="65"/>
        <v>2.4875</v>
      </c>
      <c r="AD66" s="152">
        <f t="shared" si="66"/>
        <v>1.575</v>
      </c>
      <c r="AE66" s="151">
        <f t="shared" si="67"/>
        <v>6.8519</v>
      </c>
      <c r="AF66" s="44">
        <f t="shared" si="68"/>
        <v>0</v>
      </c>
      <c r="AG66" s="44">
        <f t="shared" si="69"/>
        <v>0.1398590172069061</v>
      </c>
      <c r="AH66" s="98">
        <f t="shared" si="70"/>
        <v>0.1398590172069061</v>
      </c>
      <c r="AI66" s="99">
        <f t="shared" si="71"/>
        <v>0.8601409827930939</v>
      </c>
      <c r="AJ66" s="98">
        <f t="shared" si="72"/>
        <v>1</v>
      </c>
    </row>
    <row r="67" spans="1:36" ht="12.75">
      <c r="A67" s="96">
        <v>1</v>
      </c>
      <c r="B67" s="96">
        <v>1.3</v>
      </c>
      <c r="C67" s="91">
        <v>608</v>
      </c>
      <c r="D67" s="97">
        <v>70</v>
      </c>
      <c r="E67" s="41">
        <v>1850</v>
      </c>
      <c r="F67" s="38" t="s">
        <v>90</v>
      </c>
      <c r="G67" s="133"/>
      <c r="H67" s="133">
        <v>0.18059999999999998</v>
      </c>
      <c r="I67" s="133"/>
      <c r="J67" s="133"/>
      <c r="K67" s="151">
        <f t="shared" si="55"/>
        <v>0.18059999999999998</v>
      </c>
      <c r="L67" s="152">
        <v>0.8333</v>
      </c>
      <c r="M67" s="152"/>
      <c r="N67" s="152">
        <v>3.1618000000000004</v>
      </c>
      <c r="O67" s="152"/>
      <c r="P67" s="151">
        <f t="shared" si="56"/>
        <v>3.9951000000000003</v>
      </c>
      <c r="Q67" s="152">
        <f t="shared" si="57"/>
        <v>0.8333</v>
      </c>
      <c r="R67" s="152">
        <f t="shared" si="58"/>
        <v>0.18059999999999998</v>
      </c>
      <c r="S67" s="152">
        <f t="shared" si="59"/>
        <v>3.1618000000000004</v>
      </c>
      <c r="T67" s="152">
        <f t="shared" si="60"/>
        <v>0</v>
      </c>
      <c r="U67" s="151">
        <f t="shared" si="61"/>
        <v>4.175700000000001</v>
      </c>
      <c r="V67" s="133">
        <v>2</v>
      </c>
      <c r="W67" s="133">
        <v>0.0662</v>
      </c>
      <c r="X67" s="133">
        <v>2.2959</v>
      </c>
      <c r="Y67" s="133">
        <v>1.4667</v>
      </c>
      <c r="Z67" s="151">
        <f t="shared" si="62"/>
        <v>5.828799999999999</v>
      </c>
      <c r="AA67" s="152">
        <f t="shared" si="63"/>
        <v>2.8333</v>
      </c>
      <c r="AB67" s="152">
        <f t="shared" si="64"/>
        <v>0.24679999999999996</v>
      </c>
      <c r="AC67" s="152">
        <f t="shared" si="65"/>
        <v>5.457700000000001</v>
      </c>
      <c r="AD67" s="152">
        <f t="shared" si="66"/>
        <v>1.4667</v>
      </c>
      <c r="AE67" s="151">
        <f t="shared" si="67"/>
        <v>10.0045</v>
      </c>
      <c r="AF67" s="44">
        <f t="shared" si="68"/>
        <v>0.01805187665550502</v>
      </c>
      <c r="AG67" s="44">
        <f t="shared" si="69"/>
        <v>0.3993303013643861</v>
      </c>
      <c r="AH67" s="98">
        <f t="shared" si="70"/>
        <v>0.4173821780198911</v>
      </c>
      <c r="AI67" s="99">
        <f t="shared" si="71"/>
        <v>0.5826178219801089</v>
      </c>
      <c r="AJ67" s="98">
        <f t="shared" si="72"/>
        <v>1</v>
      </c>
    </row>
    <row r="68" spans="1:36" ht="12.75">
      <c r="A68" s="96">
        <v>1</v>
      </c>
      <c r="B68" s="96">
        <v>1.3</v>
      </c>
      <c r="C68" s="91">
        <v>662</v>
      </c>
      <c r="D68" s="97">
        <v>70</v>
      </c>
      <c r="E68" s="41">
        <v>1900</v>
      </c>
      <c r="F68" s="38" t="s">
        <v>91</v>
      </c>
      <c r="G68" s="133"/>
      <c r="H68" s="133">
        <v>0.3292</v>
      </c>
      <c r="I68" s="133">
        <v>0.6</v>
      </c>
      <c r="J68" s="133"/>
      <c r="K68" s="151">
        <f t="shared" si="55"/>
        <v>0.9292</v>
      </c>
      <c r="L68" s="152"/>
      <c r="M68" s="152"/>
      <c r="N68" s="152">
        <v>1.4041</v>
      </c>
      <c r="O68" s="152"/>
      <c r="P68" s="151">
        <f t="shared" si="56"/>
        <v>1.4041</v>
      </c>
      <c r="Q68" s="152">
        <f t="shared" si="57"/>
        <v>0</v>
      </c>
      <c r="R68" s="152">
        <f t="shared" si="58"/>
        <v>0.3292</v>
      </c>
      <c r="S68" s="152">
        <f t="shared" si="59"/>
        <v>2.0040999999999998</v>
      </c>
      <c r="T68" s="152">
        <f t="shared" si="60"/>
        <v>0</v>
      </c>
      <c r="U68" s="151">
        <f t="shared" si="61"/>
        <v>2.3333</v>
      </c>
      <c r="V68" s="133">
        <v>4</v>
      </c>
      <c r="W68" s="133">
        <v>0.3197</v>
      </c>
      <c r="X68" s="133">
        <v>4.5028999999999995</v>
      </c>
      <c r="Y68" s="133">
        <v>1.6832999999999998</v>
      </c>
      <c r="Z68" s="151">
        <f t="shared" si="62"/>
        <v>10.505899999999999</v>
      </c>
      <c r="AA68" s="152">
        <f t="shared" si="63"/>
        <v>4</v>
      </c>
      <c r="AB68" s="152">
        <f t="shared" si="64"/>
        <v>0.6489</v>
      </c>
      <c r="AC68" s="152">
        <f t="shared" si="65"/>
        <v>6.507</v>
      </c>
      <c r="AD68" s="152">
        <f t="shared" si="66"/>
        <v>1.6832999999999998</v>
      </c>
      <c r="AE68" s="151">
        <f t="shared" si="67"/>
        <v>12.839199999999998</v>
      </c>
      <c r="AF68" s="44">
        <f t="shared" si="68"/>
        <v>0.07237211041186369</v>
      </c>
      <c r="AG68" s="44">
        <f t="shared" si="69"/>
        <v>0.109360396286373</v>
      </c>
      <c r="AH68" s="98">
        <f t="shared" si="70"/>
        <v>0.18173250669823668</v>
      </c>
      <c r="AI68" s="99">
        <f t="shared" si="71"/>
        <v>0.8182674933017634</v>
      </c>
      <c r="AJ68" s="98">
        <f t="shared" si="72"/>
        <v>1</v>
      </c>
    </row>
    <row r="69" spans="1:36" ht="12.75">
      <c r="A69" s="100">
        <v>1</v>
      </c>
      <c r="B69" s="100">
        <v>1.3</v>
      </c>
      <c r="C69" s="101"/>
      <c r="D69" s="102">
        <v>70</v>
      </c>
      <c r="E69" s="46">
        <v>1990</v>
      </c>
      <c r="F69" s="103" t="s">
        <v>92</v>
      </c>
      <c r="G69" s="135"/>
      <c r="H69" s="135"/>
      <c r="I69" s="135"/>
      <c r="J69" s="135"/>
      <c r="K69" s="153"/>
      <c r="L69" s="154"/>
      <c r="M69" s="154"/>
      <c r="N69" s="154"/>
      <c r="O69" s="154"/>
      <c r="P69" s="153"/>
      <c r="Q69" s="154"/>
      <c r="R69" s="154"/>
      <c r="S69" s="154"/>
      <c r="T69" s="154"/>
      <c r="U69" s="153"/>
      <c r="V69" s="135"/>
      <c r="W69" s="135"/>
      <c r="X69" s="135"/>
      <c r="Y69" s="135"/>
      <c r="Z69" s="153"/>
      <c r="AA69" s="154">
        <f t="shared" si="63"/>
        <v>0</v>
      </c>
      <c r="AB69" s="154">
        <f t="shared" si="64"/>
        <v>0</v>
      </c>
      <c r="AC69" s="154">
        <f t="shared" si="65"/>
        <v>0</v>
      </c>
      <c r="AD69" s="154">
        <f t="shared" si="66"/>
        <v>0</v>
      </c>
      <c r="AE69" s="153">
        <f t="shared" si="67"/>
        <v>0</v>
      </c>
      <c r="AF69" s="49">
        <f t="shared" si="68"/>
        <v>0</v>
      </c>
      <c r="AG69" s="49">
        <f t="shared" si="69"/>
        <v>0</v>
      </c>
      <c r="AH69" s="104">
        <f t="shared" si="70"/>
        <v>0</v>
      </c>
      <c r="AI69" s="105">
        <f t="shared" si="71"/>
        <v>0</v>
      </c>
      <c r="AJ69" s="104">
        <f t="shared" si="72"/>
        <v>0</v>
      </c>
    </row>
    <row r="70" spans="1:36" ht="12.75">
      <c r="A70" s="106"/>
      <c r="B70" s="106"/>
      <c r="C70" s="107"/>
      <c r="D70" s="108"/>
      <c r="E70" s="109">
        <v>1.4</v>
      </c>
      <c r="F70" s="110" t="s">
        <v>28</v>
      </c>
      <c r="G70" s="155">
        <f>SUMIF(FB,SHIS,G:G)</f>
        <v>0</v>
      </c>
      <c r="H70" s="155">
        <f>SUMIF(FB,SHIS,H:H)</f>
        <v>2.583799999999999</v>
      </c>
      <c r="I70" s="155">
        <f>SUMIF(FB,SHIS,I:I)</f>
        <v>25.066499999999998</v>
      </c>
      <c r="J70" s="155">
        <f>SUMIF(FB,SHIS,J:J)</f>
        <v>4.7167</v>
      </c>
      <c r="K70" s="156">
        <f aca="true" t="shared" si="73" ref="K70:K79">SUM(G70:J70)</f>
        <v>32.367</v>
      </c>
      <c r="L70" s="155">
        <f>SUMIF(FB,SHIS,L:L)</f>
        <v>2</v>
      </c>
      <c r="M70" s="155">
        <f>SUMIF(FB,SHIS,M:M)</f>
        <v>0.475</v>
      </c>
      <c r="N70" s="155">
        <f>SUMIF(FB,SHIS,N:N)</f>
        <v>19.280899999999995</v>
      </c>
      <c r="O70" s="155">
        <f>SUMIF(FB,SHIS,O:O)</f>
        <v>0</v>
      </c>
      <c r="P70" s="156">
        <f aca="true" t="shared" si="74" ref="P70:P79">SUM(L70:O70)</f>
        <v>21.755899999999997</v>
      </c>
      <c r="Q70" s="155">
        <f aca="true" t="shared" si="75" ref="Q70:Q79">G70+L70</f>
        <v>2</v>
      </c>
      <c r="R70" s="155">
        <f aca="true" t="shared" si="76" ref="R70:R79">H70+M70</f>
        <v>3.0587999999999993</v>
      </c>
      <c r="S70" s="155">
        <f aca="true" t="shared" si="77" ref="S70:S79">I70+N70</f>
        <v>44.34739999999999</v>
      </c>
      <c r="T70" s="155">
        <f aca="true" t="shared" si="78" ref="T70:T79">J70+O70</f>
        <v>4.7167</v>
      </c>
      <c r="U70" s="156">
        <f aca="true" t="shared" si="79" ref="U70:U79">SUM(Q70:T70)</f>
        <v>54.122899999999994</v>
      </c>
      <c r="V70" s="155">
        <f>SUMIF(FB,SHIS,V:V)</f>
        <v>21.2333</v>
      </c>
      <c r="W70" s="155">
        <f>SUMIF(FB,SHIS,W:W)</f>
        <v>7.533899999999999</v>
      </c>
      <c r="X70" s="155">
        <f>SUMIF(FB,SHIS,X:X)</f>
        <v>78.36000000000003</v>
      </c>
      <c r="Y70" s="155">
        <f>SUMIF(FB,SHIS,Y:Y)</f>
        <v>27.331799999999998</v>
      </c>
      <c r="Z70" s="156">
        <f aca="true" t="shared" si="80" ref="Z70:Z79">SUM(V70:Y70)</f>
        <v>134.45900000000003</v>
      </c>
      <c r="AA70" s="155">
        <f t="shared" si="63"/>
        <v>23.2333</v>
      </c>
      <c r="AB70" s="155">
        <f t="shared" si="64"/>
        <v>10.592699999999999</v>
      </c>
      <c r="AC70" s="155">
        <f t="shared" si="65"/>
        <v>122.70740000000002</v>
      </c>
      <c r="AD70" s="155">
        <f t="shared" si="66"/>
        <v>32.0485</v>
      </c>
      <c r="AE70" s="156">
        <f t="shared" si="67"/>
        <v>188.58190000000002</v>
      </c>
      <c r="AF70" s="111">
        <f t="shared" si="68"/>
        <v>0.17163365094953437</v>
      </c>
      <c r="AG70" s="111">
        <f t="shared" si="69"/>
        <v>0.11536579067238158</v>
      </c>
      <c r="AH70" s="112">
        <f t="shared" si="70"/>
        <v>0.28699944162191593</v>
      </c>
      <c r="AI70" s="113">
        <f t="shared" si="71"/>
        <v>0.7130005583780841</v>
      </c>
      <c r="AJ70" s="112">
        <f t="shared" si="72"/>
        <v>1</v>
      </c>
    </row>
    <row r="71" spans="1:36" ht="12.75">
      <c r="A71" s="96">
        <v>1</v>
      </c>
      <c r="B71" s="96">
        <v>1.4</v>
      </c>
      <c r="C71" s="114" t="s">
        <v>93</v>
      </c>
      <c r="D71" s="97">
        <v>78</v>
      </c>
      <c r="E71" s="41">
        <v>2000</v>
      </c>
      <c r="F71" s="38" t="s">
        <v>94</v>
      </c>
      <c r="G71" s="133"/>
      <c r="H71" s="133">
        <v>1.4243999999999997</v>
      </c>
      <c r="I71" s="133">
        <v>7.041799999999999</v>
      </c>
      <c r="J71" s="133">
        <v>1.0666</v>
      </c>
      <c r="K71" s="151">
        <f t="shared" si="73"/>
        <v>9.532799999999998</v>
      </c>
      <c r="L71" s="152">
        <v>2</v>
      </c>
      <c r="M71" s="152">
        <v>0.475</v>
      </c>
      <c r="N71" s="152">
        <v>12.111699999999997</v>
      </c>
      <c r="O71" s="152"/>
      <c r="P71" s="151">
        <f t="shared" si="74"/>
        <v>14.586699999999997</v>
      </c>
      <c r="Q71" s="152">
        <f t="shared" si="75"/>
        <v>2</v>
      </c>
      <c r="R71" s="152">
        <f t="shared" si="76"/>
        <v>1.8993999999999995</v>
      </c>
      <c r="S71" s="152">
        <f t="shared" si="77"/>
        <v>19.153499999999998</v>
      </c>
      <c r="T71" s="152">
        <f t="shared" si="78"/>
        <v>1.0666</v>
      </c>
      <c r="U71" s="151">
        <f t="shared" si="79"/>
        <v>24.1195</v>
      </c>
      <c r="V71" s="133">
        <v>11</v>
      </c>
      <c r="W71" s="133">
        <v>3.6822999999999997</v>
      </c>
      <c r="X71" s="133">
        <v>33.31710000000001</v>
      </c>
      <c r="Y71" s="133">
        <v>12.5902</v>
      </c>
      <c r="Z71" s="151">
        <f t="shared" si="80"/>
        <v>60.589600000000004</v>
      </c>
      <c r="AA71" s="152">
        <f t="shared" si="63"/>
        <v>13</v>
      </c>
      <c r="AB71" s="152">
        <f t="shared" si="64"/>
        <v>5.5817</v>
      </c>
      <c r="AC71" s="152">
        <f t="shared" si="65"/>
        <v>52.470600000000005</v>
      </c>
      <c r="AD71" s="152">
        <f t="shared" si="66"/>
        <v>13.656799999999999</v>
      </c>
      <c r="AE71" s="151">
        <f t="shared" si="67"/>
        <v>84.7091</v>
      </c>
      <c r="AF71" s="44">
        <f t="shared" si="68"/>
        <v>0.11253572520543835</v>
      </c>
      <c r="AG71" s="44">
        <f t="shared" si="69"/>
        <v>0.17219755610672285</v>
      </c>
      <c r="AH71" s="98">
        <f t="shared" si="70"/>
        <v>0.2847332813121612</v>
      </c>
      <c r="AI71" s="99">
        <f t="shared" si="71"/>
        <v>0.7152667186878388</v>
      </c>
      <c r="AJ71" s="98">
        <f t="shared" si="72"/>
        <v>1</v>
      </c>
    </row>
    <row r="72" spans="1:36" ht="12.75">
      <c r="A72" s="96">
        <v>1</v>
      </c>
      <c r="B72" s="96">
        <v>1.4</v>
      </c>
      <c r="C72" s="91" t="s">
        <v>95</v>
      </c>
      <c r="D72" s="97">
        <v>78</v>
      </c>
      <c r="E72" s="41">
        <v>2100</v>
      </c>
      <c r="F72" s="38" t="s">
        <v>96</v>
      </c>
      <c r="G72" s="133"/>
      <c r="H72" s="133">
        <v>0.25959999999999994</v>
      </c>
      <c r="I72" s="133">
        <v>2.4297000000000004</v>
      </c>
      <c r="J72" s="133">
        <v>1.5834</v>
      </c>
      <c r="K72" s="151">
        <f t="shared" si="73"/>
        <v>4.2727</v>
      </c>
      <c r="L72" s="152"/>
      <c r="M72" s="152"/>
      <c r="N72" s="152">
        <v>3.4875</v>
      </c>
      <c r="O72" s="152"/>
      <c r="P72" s="151">
        <f t="shared" si="74"/>
        <v>3.4875</v>
      </c>
      <c r="Q72" s="152">
        <f t="shared" si="75"/>
        <v>0</v>
      </c>
      <c r="R72" s="152">
        <f t="shared" si="76"/>
        <v>0.25959999999999994</v>
      </c>
      <c r="S72" s="152">
        <f t="shared" si="77"/>
        <v>5.9172</v>
      </c>
      <c r="T72" s="152">
        <f t="shared" si="78"/>
        <v>1.5834</v>
      </c>
      <c r="U72" s="151">
        <f t="shared" si="79"/>
        <v>7.7602</v>
      </c>
      <c r="V72" s="133">
        <v>4</v>
      </c>
      <c r="W72" s="133">
        <v>1.1011</v>
      </c>
      <c r="X72" s="133">
        <v>27.811200000000017</v>
      </c>
      <c r="Y72" s="133">
        <v>7.258399999999999</v>
      </c>
      <c r="Z72" s="151">
        <f t="shared" si="80"/>
        <v>40.17070000000002</v>
      </c>
      <c r="AA72" s="152">
        <f t="shared" si="63"/>
        <v>4</v>
      </c>
      <c r="AB72" s="152">
        <f t="shared" si="64"/>
        <v>1.3607</v>
      </c>
      <c r="AC72" s="152">
        <f t="shared" si="65"/>
        <v>33.728400000000015</v>
      </c>
      <c r="AD72" s="152">
        <f t="shared" si="66"/>
        <v>8.8418</v>
      </c>
      <c r="AE72" s="151">
        <f t="shared" si="67"/>
        <v>47.930900000000015</v>
      </c>
      <c r="AF72" s="44">
        <f t="shared" si="68"/>
        <v>0.08914291198370985</v>
      </c>
      <c r="AG72" s="44">
        <f t="shared" si="69"/>
        <v>0.07276099551646222</v>
      </c>
      <c r="AH72" s="98">
        <f t="shared" si="70"/>
        <v>0.16190390750017208</v>
      </c>
      <c r="AI72" s="99">
        <f t="shared" si="71"/>
        <v>0.838096092499828</v>
      </c>
      <c r="AJ72" s="98">
        <f t="shared" si="72"/>
        <v>1</v>
      </c>
    </row>
    <row r="73" spans="1:36" ht="12.75">
      <c r="A73" s="96">
        <v>1</v>
      </c>
      <c r="B73" s="96">
        <v>1.4</v>
      </c>
      <c r="C73" s="91">
        <v>2360</v>
      </c>
      <c r="D73" s="97">
        <v>15</v>
      </c>
      <c r="E73" s="41">
        <v>2200</v>
      </c>
      <c r="F73" s="38" t="s">
        <v>97</v>
      </c>
      <c r="G73" s="133"/>
      <c r="H73" s="133"/>
      <c r="I73" s="133">
        <v>2.5733</v>
      </c>
      <c r="J73" s="133"/>
      <c r="K73" s="151">
        <f t="shared" si="73"/>
        <v>2.5733</v>
      </c>
      <c r="L73" s="152"/>
      <c r="M73" s="152"/>
      <c r="N73" s="152">
        <v>1.7901</v>
      </c>
      <c r="O73" s="152"/>
      <c r="P73" s="151">
        <f t="shared" si="74"/>
        <v>1.7901</v>
      </c>
      <c r="Q73" s="152">
        <f t="shared" si="75"/>
        <v>0</v>
      </c>
      <c r="R73" s="152">
        <f t="shared" si="76"/>
        <v>0</v>
      </c>
      <c r="S73" s="152">
        <f t="shared" si="77"/>
        <v>4.3634</v>
      </c>
      <c r="T73" s="152">
        <f t="shared" si="78"/>
        <v>0</v>
      </c>
      <c r="U73" s="151">
        <f t="shared" si="79"/>
        <v>4.3634</v>
      </c>
      <c r="V73" s="133">
        <v>2</v>
      </c>
      <c r="W73" s="133">
        <v>2.1725</v>
      </c>
      <c r="X73" s="133">
        <v>6.0068</v>
      </c>
      <c r="Y73" s="133">
        <v>1.8</v>
      </c>
      <c r="Z73" s="151">
        <f t="shared" si="80"/>
        <v>11.9793</v>
      </c>
      <c r="AA73" s="152">
        <f t="shared" si="63"/>
        <v>2</v>
      </c>
      <c r="AB73" s="152">
        <f t="shared" si="64"/>
        <v>2.1725</v>
      </c>
      <c r="AC73" s="152">
        <f t="shared" si="65"/>
        <v>10.3702</v>
      </c>
      <c r="AD73" s="152">
        <f t="shared" si="66"/>
        <v>1.8</v>
      </c>
      <c r="AE73" s="151">
        <f t="shared" si="67"/>
        <v>16.3427</v>
      </c>
      <c r="AF73" s="44">
        <f t="shared" si="68"/>
        <v>0.15745868185795492</v>
      </c>
      <c r="AG73" s="44">
        <f t="shared" si="69"/>
        <v>0.10953514413163064</v>
      </c>
      <c r="AH73" s="98">
        <f t="shared" si="70"/>
        <v>0.26699382598958554</v>
      </c>
      <c r="AI73" s="99">
        <f t="shared" si="71"/>
        <v>0.7330061740104145</v>
      </c>
      <c r="AJ73" s="98">
        <f t="shared" si="72"/>
        <v>1</v>
      </c>
    </row>
    <row r="74" spans="1:36" ht="12.75">
      <c r="A74" s="96">
        <v>1</v>
      </c>
      <c r="B74" s="96">
        <v>1.4</v>
      </c>
      <c r="C74" s="91">
        <v>2361</v>
      </c>
      <c r="D74" s="97">
        <v>15</v>
      </c>
      <c r="E74" s="41">
        <v>2300</v>
      </c>
      <c r="F74" s="38" t="s">
        <v>98</v>
      </c>
      <c r="G74" s="133"/>
      <c r="H74" s="133">
        <v>0.4195</v>
      </c>
      <c r="I74" s="133">
        <v>7.018800000000001</v>
      </c>
      <c r="J74" s="133">
        <v>1.55</v>
      </c>
      <c r="K74" s="151">
        <f t="shared" si="73"/>
        <v>8.9883</v>
      </c>
      <c r="L74" s="152"/>
      <c r="M74" s="152"/>
      <c r="N74" s="152">
        <v>1.8915999999999997</v>
      </c>
      <c r="O74" s="152"/>
      <c r="P74" s="151">
        <f t="shared" si="74"/>
        <v>1.8915999999999997</v>
      </c>
      <c r="Q74" s="152">
        <f t="shared" si="75"/>
        <v>0</v>
      </c>
      <c r="R74" s="152">
        <f t="shared" si="76"/>
        <v>0.4195</v>
      </c>
      <c r="S74" s="152">
        <f t="shared" si="77"/>
        <v>8.910400000000001</v>
      </c>
      <c r="T74" s="152">
        <f t="shared" si="78"/>
        <v>1.55</v>
      </c>
      <c r="U74" s="151">
        <f t="shared" si="79"/>
        <v>10.879900000000001</v>
      </c>
      <c r="V74" s="133">
        <v>3.2333</v>
      </c>
      <c r="W74" s="133">
        <v>0.3279</v>
      </c>
      <c r="X74" s="133">
        <v>8.883499999999996</v>
      </c>
      <c r="Y74" s="133">
        <v>2.1</v>
      </c>
      <c r="Z74" s="151">
        <f t="shared" si="80"/>
        <v>14.544699999999995</v>
      </c>
      <c r="AA74" s="152">
        <f t="shared" si="63"/>
        <v>3.2333</v>
      </c>
      <c r="AB74" s="152">
        <f t="shared" si="64"/>
        <v>0.7474000000000001</v>
      </c>
      <c r="AC74" s="152">
        <f t="shared" si="65"/>
        <v>17.793899999999997</v>
      </c>
      <c r="AD74" s="152">
        <f t="shared" si="66"/>
        <v>3.6500000000000004</v>
      </c>
      <c r="AE74" s="151">
        <f t="shared" si="67"/>
        <v>25.424599999999998</v>
      </c>
      <c r="AF74" s="44">
        <f t="shared" si="68"/>
        <v>0.35352768578463384</v>
      </c>
      <c r="AG74" s="44">
        <f t="shared" si="69"/>
        <v>0.07440038388017903</v>
      </c>
      <c r="AH74" s="98">
        <f t="shared" si="70"/>
        <v>0.4279280696648129</v>
      </c>
      <c r="AI74" s="99">
        <f t="shared" si="71"/>
        <v>0.572071930335187</v>
      </c>
      <c r="AJ74" s="98">
        <f t="shared" si="72"/>
        <v>0.9999999999999999</v>
      </c>
    </row>
    <row r="75" spans="1:36" ht="12.75">
      <c r="A75" s="96">
        <v>1</v>
      </c>
      <c r="B75" s="96">
        <v>1.4</v>
      </c>
      <c r="C75" s="91">
        <v>2363</v>
      </c>
      <c r="D75" s="97">
        <v>15</v>
      </c>
      <c r="E75" s="41">
        <v>2400</v>
      </c>
      <c r="F75" s="38" t="s">
        <v>99</v>
      </c>
      <c r="G75" s="133"/>
      <c r="H75" s="133">
        <v>0.48029999999999995</v>
      </c>
      <c r="I75" s="133">
        <v>6.002899999999999</v>
      </c>
      <c r="J75" s="133">
        <v>0.5166999999999999</v>
      </c>
      <c r="K75" s="151">
        <f t="shared" si="73"/>
        <v>6.9998999999999985</v>
      </c>
      <c r="L75" s="152"/>
      <c r="M75" s="152"/>
      <c r="N75" s="152"/>
      <c r="O75" s="152"/>
      <c r="P75" s="151">
        <f t="shared" si="74"/>
        <v>0</v>
      </c>
      <c r="Q75" s="152">
        <f t="shared" si="75"/>
        <v>0</v>
      </c>
      <c r="R75" s="152">
        <f t="shared" si="76"/>
        <v>0.48029999999999995</v>
      </c>
      <c r="S75" s="152">
        <f t="shared" si="77"/>
        <v>6.002899999999999</v>
      </c>
      <c r="T75" s="152">
        <f t="shared" si="78"/>
        <v>0.5166999999999999</v>
      </c>
      <c r="U75" s="151">
        <f t="shared" si="79"/>
        <v>6.9998999999999985</v>
      </c>
      <c r="V75" s="133">
        <v>1</v>
      </c>
      <c r="W75" s="133">
        <v>0.2501</v>
      </c>
      <c r="X75" s="133">
        <v>2.3414000000000006</v>
      </c>
      <c r="Y75" s="133">
        <v>0.8832</v>
      </c>
      <c r="Z75" s="151">
        <f t="shared" si="80"/>
        <v>4.4747</v>
      </c>
      <c r="AA75" s="152">
        <f t="shared" si="63"/>
        <v>1</v>
      </c>
      <c r="AB75" s="152">
        <f t="shared" si="64"/>
        <v>0.7303999999999999</v>
      </c>
      <c r="AC75" s="152">
        <f t="shared" si="65"/>
        <v>8.344299999999999</v>
      </c>
      <c r="AD75" s="152">
        <f t="shared" si="66"/>
        <v>1.3999</v>
      </c>
      <c r="AE75" s="151">
        <f t="shared" si="67"/>
        <v>11.474599999999999</v>
      </c>
      <c r="AF75" s="44">
        <f t="shared" si="68"/>
        <v>0.6100343367089048</v>
      </c>
      <c r="AG75" s="44">
        <f t="shared" si="69"/>
        <v>0</v>
      </c>
      <c r="AH75" s="98">
        <f t="shared" si="70"/>
        <v>0.6100343367089048</v>
      </c>
      <c r="AI75" s="99">
        <f t="shared" si="71"/>
        <v>0.38996566329109517</v>
      </c>
      <c r="AJ75" s="98">
        <f t="shared" si="72"/>
        <v>1</v>
      </c>
    </row>
    <row r="76" spans="1:36" ht="12.75">
      <c r="A76" s="116">
        <v>1</v>
      </c>
      <c r="B76" s="116">
        <v>1.4</v>
      </c>
      <c r="C76" s="101"/>
      <c r="D76" s="117">
        <v>70</v>
      </c>
      <c r="E76" s="118">
        <v>2450</v>
      </c>
      <c r="F76" s="103" t="s">
        <v>100</v>
      </c>
      <c r="G76" s="135"/>
      <c r="H76" s="135"/>
      <c r="I76" s="135"/>
      <c r="J76" s="135"/>
      <c r="K76" s="153">
        <f t="shared" si="73"/>
        <v>0</v>
      </c>
      <c r="L76" s="154"/>
      <c r="M76" s="154"/>
      <c r="N76" s="154"/>
      <c r="O76" s="154"/>
      <c r="P76" s="153">
        <f t="shared" si="74"/>
        <v>0</v>
      </c>
      <c r="Q76" s="154">
        <f t="shared" si="75"/>
        <v>0</v>
      </c>
      <c r="R76" s="154">
        <f t="shared" si="76"/>
        <v>0</v>
      </c>
      <c r="S76" s="154">
        <f t="shared" si="77"/>
        <v>0</v>
      </c>
      <c r="T76" s="154">
        <f t="shared" si="78"/>
        <v>0</v>
      </c>
      <c r="U76" s="153">
        <f t="shared" si="79"/>
        <v>0</v>
      </c>
      <c r="V76" s="135"/>
      <c r="W76" s="135"/>
      <c r="X76" s="135"/>
      <c r="Y76" s="135">
        <v>2.7</v>
      </c>
      <c r="Z76" s="153">
        <f t="shared" si="80"/>
        <v>2.7</v>
      </c>
      <c r="AA76" s="154">
        <f t="shared" si="63"/>
        <v>0</v>
      </c>
      <c r="AB76" s="154">
        <f t="shared" si="64"/>
        <v>0</v>
      </c>
      <c r="AC76" s="154">
        <f t="shared" si="65"/>
        <v>0</v>
      </c>
      <c r="AD76" s="154">
        <f t="shared" si="66"/>
        <v>2.7</v>
      </c>
      <c r="AE76" s="153">
        <f t="shared" si="67"/>
        <v>2.7</v>
      </c>
      <c r="AF76" s="49">
        <f t="shared" si="68"/>
        <v>0</v>
      </c>
      <c r="AG76" s="49">
        <f t="shared" si="69"/>
        <v>0</v>
      </c>
      <c r="AH76" s="104">
        <f t="shared" si="70"/>
        <v>0</v>
      </c>
      <c r="AI76" s="105">
        <f t="shared" si="71"/>
        <v>1</v>
      </c>
      <c r="AJ76" s="104">
        <f t="shared" si="72"/>
        <v>1</v>
      </c>
    </row>
    <row r="77" spans="1:36" ht="12.75">
      <c r="A77" s="106"/>
      <c r="B77" s="106"/>
      <c r="C77" s="107"/>
      <c r="D77" s="108"/>
      <c r="E77" s="109">
        <v>1.5</v>
      </c>
      <c r="F77" s="110" t="s">
        <v>29</v>
      </c>
      <c r="G77" s="155">
        <f>SUMIF(FB,SHIS,G:G)</f>
        <v>0</v>
      </c>
      <c r="H77" s="155">
        <f>SUMIF(FB,SHIS,H:H)</f>
        <v>0.1111</v>
      </c>
      <c r="I77" s="155">
        <f>SUMIF(FB,SHIS,I:I)</f>
        <v>10.231799999999998</v>
      </c>
      <c r="J77" s="155">
        <f>SUMIF(FB,SHIS,J:J)</f>
        <v>0</v>
      </c>
      <c r="K77" s="156">
        <f t="shared" si="73"/>
        <v>10.342899999999998</v>
      </c>
      <c r="L77" s="155">
        <f>SUMIF(FB,SHIS,L:L)</f>
        <v>0</v>
      </c>
      <c r="M77" s="155">
        <f>SUMIF(FB,SHIS,M:M)</f>
        <v>0</v>
      </c>
      <c r="N77" s="155">
        <f>SUMIF(FB,SHIS,N:N)</f>
        <v>0</v>
      </c>
      <c r="O77" s="155">
        <f>SUMIF(FB,SHIS,O:O)</f>
        <v>0</v>
      </c>
      <c r="P77" s="156">
        <f t="shared" si="74"/>
        <v>0</v>
      </c>
      <c r="Q77" s="155">
        <f t="shared" si="75"/>
        <v>0</v>
      </c>
      <c r="R77" s="155">
        <f t="shared" si="76"/>
        <v>0.1111</v>
      </c>
      <c r="S77" s="155">
        <f t="shared" si="77"/>
        <v>10.231799999999998</v>
      </c>
      <c r="T77" s="155">
        <f t="shared" si="78"/>
        <v>0</v>
      </c>
      <c r="U77" s="156">
        <f t="shared" si="79"/>
        <v>10.342899999999998</v>
      </c>
      <c r="V77" s="155">
        <f>SUMIF(FB,SHIS,V:V)</f>
        <v>0</v>
      </c>
      <c r="W77" s="155">
        <f>SUMIF(FB,SHIS,W:W)</f>
        <v>0.4351</v>
      </c>
      <c r="X77" s="155">
        <f>SUMIF(FB,SHIS,X:X)</f>
        <v>3.3083</v>
      </c>
      <c r="Y77" s="155">
        <f>SUMIF(FB,SHIS,Y:Y)</f>
        <v>2.85</v>
      </c>
      <c r="Z77" s="156">
        <f t="shared" si="80"/>
        <v>6.5934</v>
      </c>
      <c r="AA77" s="155">
        <f aca="true" t="shared" si="81" ref="AA77:AA109">Q77+V77</f>
        <v>0</v>
      </c>
      <c r="AB77" s="155">
        <f aca="true" t="shared" si="82" ref="AB77:AB109">R77+W77</f>
        <v>0.5462</v>
      </c>
      <c r="AC77" s="155">
        <f aca="true" t="shared" si="83" ref="AC77:AC109">S77+X77</f>
        <v>13.540099999999999</v>
      </c>
      <c r="AD77" s="155">
        <f aca="true" t="shared" si="84" ref="AD77:AD109">T77+Y77</f>
        <v>2.85</v>
      </c>
      <c r="AE77" s="156">
        <f aca="true" t="shared" si="85" ref="AE77:AE109">SUM(AA77:AD77)</f>
        <v>16.9363</v>
      </c>
      <c r="AF77" s="111">
        <f aca="true" t="shared" si="86" ref="AF77:AF109">IF(ISERROR(K77/$AE77),0,K77/$AE77)</f>
        <v>0.6106941894038248</v>
      </c>
      <c r="AG77" s="111">
        <f aca="true" t="shared" si="87" ref="AG77:AG109">IF(ISERROR(P77/$AE77),0,P77/$AE77)</f>
        <v>0</v>
      </c>
      <c r="AH77" s="112">
        <f aca="true" t="shared" si="88" ref="AH77:AH109">SUM(AF77:AG77)</f>
        <v>0.6106941894038248</v>
      </c>
      <c r="AI77" s="113">
        <f aca="true" t="shared" si="89" ref="AI77:AI109">IF(ISERROR(Z77/$AE77),0,Z77/$AE77)</f>
        <v>0.3893058105961751</v>
      </c>
      <c r="AJ77" s="112">
        <f aca="true" t="shared" si="90" ref="AJ77:AJ109">SUM(AH77:AI77)</f>
        <v>0.9999999999999999</v>
      </c>
    </row>
    <row r="78" spans="1:36" ht="12.75">
      <c r="A78" s="90">
        <v>1</v>
      </c>
      <c r="B78" s="90">
        <v>1.5</v>
      </c>
      <c r="C78" s="91">
        <v>1120</v>
      </c>
      <c r="D78" s="92">
        <v>6</v>
      </c>
      <c r="E78" s="41">
        <v>1100</v>
      </c>
      <c r="F78" s="38" t="s">
        <v>101</v>
      </c>
      <c r="G78" s="133"/>
      <c r="H78" s="133">
        <v>0.1111</v>
      </c>
      <c r="I78" s="133">
        <v>10.231799999999998</v>
      </c>
      <c r="J78" s="133"/>
      <c r="K78" s="151">
        <f t="shared" si="73"/>
        <v>10.342899999999998</v>
      </c>
      <c r="L78" s="152"/>
      <c r="M78" s="152"/>
      <c r="N78" s="152"/>
      <c r="O78" s="152"/>
      <c r="P78" s="151">
        <f t="shared" si="74"/>
        <v>0</v>
      </c>
      <c r="Q78" s="152">
        <f t="shared" si="75"/>
        <v>0</v>
      </c>
      <c r="R78" s="152">
        <f t="shared" si="76"/>
        <v>0.1111</v>
      </c>
      <c r="S78" s="152">
        <f t="shared" si="77"/>
        <v>10.231799999999998</v>
      </c>
      <c r="T78" s="152">
        <f t="shared" si="78"/>
        <v>0</v>
      </c>
      <c r="U78" s="151">
        <f t="shared" si="79"/>
        <v>10.342899999999998</v>
      </c>
      <c r="V78" s="133"/>
      <c r="W78" s="133">
        <v>0.4351</v>
      </c>
      <c r="X78" s="133">
        <v>3.3083</v>
      </c>
      <c r="Y78" s="133">
        <v>2.85</v>
      </c>
      <c r="Z78" s="151">
        <f t="shared" si="80"/>
        <v>6.5934</v>
      </c>
      <c r="AA78" s="152">
        <f t="shared" si="81"/>
        <v>0</v>
      </c>
      <c r="AB78" s="152">
        <f t="shared" si="82"/>
        <v>0.5462</v>
      </c>
      <c r="AC78" s="152">
        <f t="shared" si="83"/>
        <v>13.540099999999999</v>
      </c>
      <c r="AD78" s="152">
        <f t="shared" si="84"/>
        <v>2.85</v>
      </c>
      <c r="AE78" s="151">
        <f t="shared" si="85"/>
        <v>16.9363</v>
      </c>
      <c r="AF78" s="44">
        <f t="shared" si="86"/>
        <v>0.6106941894038248</v>
      </c>
      <c r="AG78" s="44">
        <f t="shared" si="87"/>
        <v>0</v>
      </c>
      <c r="AH78" s="98">
        <f t="shared" si="88"/>
        <v>0.6106941894038248</v>
      </c>
      <c r="AI78" s="99">
        <f t="shared" si="89"/>
        <v>0.3893058105961751</v>
      </c>
      <c r="AJ78" s="98">
        <f t="shared" si="90"/>
        <v>0.9999999999999999</v>
      </c>
    </row>
    <row r="79" spans="1:36" ht="12.75">
      <c r="A79" s="96">
        <v>1</v>
      </c>
      <c r="B79" s="96">
        <v>1.5</v>
      </c>
      <c r="C79" s="114" t="s">
        <v>102</v>
      </c>
      <c r="D79" s="97">
        <v>6</v>
      </c>
      <c r="E79" s="41">
        <v>1190</v>
      </c>
      <c r="F79" s="38" t="s">
        <v>103</v>
      </c>
      <c r="G79" s="133"/>
      <c r="H79" s="133"/>
      <c r="I79" s="133"/>
      <c r="J79" s="133"/>
      <c r="K79" s="151">
        <f t="shared" si="73"/>
        <v>0</v>
      </c>
      <c r="L79" s="152"/>
      <c r="M79" s="152"/>
      <c r="N79" s="152"/>
      <c r="O79" s="152"/>
      <c r="P79" s="151">
        <f t="shared" si="74"/>
        <v>0</v>
      </c>
      <c r="Q79" s="152">
        <f t="shared" si="75"/>
        <v>0</v>
      </c>
      <c r="R79" s="152">
        <f t="shared" si="76"/>
        <v>0</v>
      </c>
      <c r="S79" s="152">
        <f t="shared" si="77"/>
        <v>0</v>
      </c>
      <c r="T79" s="152">
        <f t="shared" si="78"/>
        <v>0</v>
      </c>
      <c r="U79" s="151">
        <f t="shared" si="79"/>
        <v>0</v>
      </c>
      <c r="V79" s="133"/>
      <c r="W79" s="133"/>
      <c r="X79" s="133"/>
      <c r="Y79" s="133"/>
      <c r="Z79" s="151">
        <f t="shared" si="80"/>
        <v>0</v>
      </c>
      <c r="AA79" s="152">
        <f t="shared" si="81"/>
        <v>0</v>
      </c>
      <c r="AB79" s="152">
        <f t="shared" si="82"/>
        <v>0</v>
      </c>
      <c r="AC79" s="152">
        <f t="shared" si="83"/>
        <v>0</v>
      </c>
      <c r="AD79" s="152">
        <f t="shared" si="84"/>
        <v>0</v>
      </c>
      <c r="AE79" s="151">
        <f t="shared" si="85"/>
        <v>0</v>
      </c>
      <c r="AF79" s="44">
        <f t="shared" si="86"/>
        <v>0</v>
      </c>
      <c r="AG79" s="44">
        <f t="shared" si="87"/>
        <v>0</v>
      </c>
      <c r="AH79" s="98">
        <f t="shared" si="88"/>
        <v>0</v>
      </c>
      <c r="AI79" s="99">
        <f t="shared" si="89"/>
        <v>0</v>
      </c>
      <c r="AJ79" s="98">
        <f t="shared" si="90"/>
        <v>0</v>
      </c>
    </row>
    <row r="80" spans="1:36" ht="12.75">
      <c r="A80" s="116">
        <v>1</v>
      </c>
      <c r="B80" s="116">
        <v>1.5</v>
      </c>
      <c r="C80" s="101" t="s">
        <v>104</v>
      </c>
      <c r="D80" s="117">
        <v>6</v>
      </c>
      <c r="E80" s="41">
        <v>3701</v>
      </c>
      <c r="F80" s="38" t="s">
        <v>105</v>
      </c>
      <c r="G80" s="133"/>
      <c r="H80" s="133"/>
      <c r="I80" s="133"/>
      <c r="J80" s="133"/>
      <c r="K80" s="151"/>
      <c r="L80" s="152"/>
      <c r="M80" s="152"/>
      <c r="N80" s="152"/>
      <c r="O80" s="152"/>
      <c r="P80" s="151"/>
      <c r="Q80" s="152"/>
      <c r="R80" s="152"/>
      <c r="S80" s="152"/>
      <c r="T80" s="152"/>
      <c r="U80" s="151"/>
      <c r="V80" s="133"/>
      <c r="W80" s="133"/>
      <c r="X80" s="133"/>
      <c r="Y80" s="133"/>
      <c r="Z80" s="151"/>
      <c r="AA80" s="152">
        <f t="shared" si="81"/>
        <v>0</v>
      </c>
      <c r="AB80" s="152">
        <f t="shared" si="82"/>
        <v>0</v>
      </c>
      <c r="AC80" s="152">
        <f t="shared" si="83"/>
        <v>0</v>
      </c>
      <c r="AD80" s="152">
        <f t="shared" si="84"/>
        <v>0</v>
      </c>
      <c r="AE80" s="151">
        <f t="shared" si="85"/>
        <v>0</v>
      </c>
      <c r="AF80" s="44">
        <f t="shared" si="86"/>
        <v>0</v>
      </c>
      <c r="AG80" s="44">
        <f t="shared" si="87"/>
        <v>0</v>
      </c>
      <c r="AH80" s="98">
        <f t="shared" si="88"/>
        <v>0</v>
      </c>
      <c r="AI80" s="99">
        <f t="shared" si="89"/>
        <v>0</v>
      </c>
      <c r="AJ80" s="98">
        <f t="shared" si="90"/>
        <v>0</v>
      </c>
    </row>
    <row r="81" spans="1:36" ht="12.75">
      <c r="A81" s="106"/>
      <c r="B81" s="106"/>
      <c r="C81" s="107"/>
      <c r="D81" s="108"/>
      <c r="E81" s="109">
        <v>2</v>
      </c>
      <c r="F81" s="110" t="s">
        <v>30</v>
      </c>
      <c r="G81" s="155">
        <f>SUMIF(FB,SHIS,G:G)</f>
        <v>0.3</v>
      </c>
      <c r="H81" s="155">
        <f>SUMIF(FB,SHIS,H:H)</f>
        <v>0.2994</v>
      </c>
      <c r="I81" s="155">
        <f>SUMIF(FB,SHIS,I:I)</f>
        <v>9.2255</v>
      </c>
      <c r="J81" s="155">
        <f>SUMIF(FB,SHIS,J:J)</f>
        <v>0.3</v>
      </c>
      <c r="K81" s="156">
        <f aca="true" t="shared" si="91" ref="K81:K105">SUM(G81:J81)</f>
        <v>10.1249</v>
      </c>
      <c r="L81" s="155">
        <f>SUMIF(FB,SHIS,L:L)</f>
        <v>0</v>
      </c>
      <c r="M81" s="155">
        <f>SUMIF(FB,SHIS,M:M)</f>
        <v>0.0063</v>
      </c>
      <c r="N81" s="155">
        <f>SUMIF(FB,SHIS,N:N)</f>
        <v>2.7142999999999997</v>
      </c>
      <c r="O81" s="155">
        <f>SUMIF(FB,SHIS,O:O)</f>
        <v>0</v>
      </c>
      <c r="P81" s="156">
        <f aca="true" t="shared" si="92" ref="P81:P105">SUM(L81:O81)</f>
        <v>2.7205999999999997</v>
      </c>
      <c r="Q81" s="155">
        <f aca="true" t="shared" si="93" ref="Q81:Q117">G81+L81</f>
        <v>0.3</v>
      </c>
      <c r="R81" s="155">
        <f aca="true" t="shared" si="94" ref="R81:R117">H81+M81</f>
        <v>0.30569999999999997</v>
      </c>
      <c r="S81" s="155">
        <f aca="true" t="shared" si="95" ref="S81:S117">I81+N81</f>
        <v>11.9398</v>
      </c>
      <c r="T81" s="155">
        <f aca="true" t="shared" si="96" ref="T81:T117">J81+O81</f>
        <v>0.3</v>
      </c>
      <c r="U81" s="156">
        <f aca="true" t="shared" si="97" ref="U81:U105">SUM(Q81:T81)</f>
        <v>12.845500000000001</v>
      </c>
      <c r="V81" s="155">
        <f>SUMIF(FB,SHIS,V:V)</f>
        <v>23.5166</v>
      </c>
      <c r="W81" s="155">
        <f>SUMIF(FB,SHIS,W:W)</f>
        <v>4.747999999999999</v>
      </c>
      <c r="X81" s="155">
        <f>SUMIF(FB,SHIS,X:X)</f>
        <v>67.02380000000002</v>
      </c>
      <c r="Y81" s="155">
        <f>SUMIF(FB,SHIS,Y:Y)</f>
        <v>17.115199999999998</v>
      </c>
      <c r="Z81" s="156">
        <f aca="true" t="shared" si="98" ref="Z81:Z105">SUM(V81:Y81)</f>
        <v>112.40360000000003</v>
      </c>
      <c r="AA81" s="155">
        <f t="shared" si="81"/>
        <v>23.8166</v>
      </c>
      <c r="AB81" s="155">
        <f t="shared" si="82"/>
        <v>5.053699999999999</v>
      </c>
      <c r="AC81" s="155">
        <f t="shared" si="83"/>
        <v>78.96360000000003</v>
      </c>
      <c r="AD81" s="155">
        <f t="shared" si="84"/>
        <v>17.4152</v>
      </c>
      <c r="AE81" s="156">
        <f t="shared" si="85"/>
        <v>125.24910000000003</v>
      </c>
      <c r="AF81" s="111">
        <f t="shared" si="86"/>
        <v>0.08083810582271647</v>
      </c>
      <c r="AG81" s="111">
        <f t="shared" si="87"/>
        <v>0.021721513368159924</v>
      </c>
      <c r="AH81" s="112">
        <f t="shared" si="88"/>
        <v>0.10255961919087639</v>
      </c>
      <c r="AI81" s="113">
        <f t="shared" si="89"/>
        <v>0.8974403808091236</v>
      </c>
      <c r="AJ81" s="112">
        <f t="shared" si="90"/>
        <v>1</v>
      </c>
    </row>
    <row r="82" spans="1:36" ht="12.75">
      <c r="A82" s="90">
        <v>2</v>
      </c>
      <c r="B82" s="90">
        <v>2</v>
      </c>
      <c r="C82" s="91">
        <v>2350</v>
      </c>
      <c r="D82" s="92">
        <v>15</v>
      </c>
      <c r="E82" s="41">
        <v>2505</v>
      </c>
      <c r="F82" s="38" t="s">
        <v>106</v>
      </c>
      <c r="G82" s="133">
        <v>0.3</v>
      </c>
      <c r="H82" s="133">
        <v>0.0104</v>
      </c>
      <c r="I82" s="133">
        <v>5.1762999999999995</v>
      </c>
      <c r="J82" s="133"/>
      <c r="K82" s="151">
        <f t="shared" si="91"/>
        <v>5.486699999999999</v>
      </c>
      <c r="L82" s="152"/>
      <c r="M82" s="152"/>
      <c r="N82" s="152">
        <v>1.0417</v>
      </c>
      <c r="O82" s="152"/>
      <c r="P82" s="151">
        <f t="shared" si="92"/>
        <v>1.0417</v>
      </c>
      <c r="Q82" s="152">
        <f t="shared" si="93"/>
        <v>0.3</v>
      </c>
      <c r="R82" s="152">
        <f t="shared" si="94"/>
        <v>0.0104</v>
      </c>
      <c r="S82" s="152">
        <f t="shared" si="95"/>
        <v>6.218</v>
      </c>
      <c r="T82" s="152">
        <f t="shared" si="96"/>
        <v>0</v>
      </c>
      <c r="U82" s="151">
        <f t="shared" si="97"/>
        <v>6.5283999999999995</v>
      </c>
      <c r="V82" s="133">
        <v>10.6</v>
      </c>
      <c r="W82" s="133">
        <v>2.3613</v>
      </c>
      <c r="X82" s="133">
        <v>21.395400000000002</v>
      </c>
      <c r="Y82" s="133">
        <v>5.7737</v>
      </c>
      <c r="Z82" s="151">
        <f t="shared" si="98"/>
        <v>40.1304</v>
      </c>
      <c r="AA82" s="152">
        <f t="shared" si="81"/>
        <v>10.9</v>
      </c>
      <c r="AB82" s="152">
        <f t="shared" si="82"/>
        <v>2.3717</v>
      </c>
      <c r="AC82" s="152">
        <f t="shared" si="83"/>
        <v>27.613400000000002</v>
      </c>
      <c r="AD82" s="152">
        <f t="shared" si="84"/>
        <v>5.7737</v>
      </c>
      <c r="AE82" s="151">
        <f t="shared" si="85"/>
        <v>46.6588</v>
      </c>
      <c r="AF82" s="44">
        <f t="shared" si="86"/>
        <v>0.11759196550275616</v>
      </c>
      <c r="AG82" s="44">
        <f t="shared" si="87"/>
        <v>0.02232590636707331</v>
      </c>
      <c r="AH82" s="98">
        <f t="shared" si="88"/>
        <v>0.13991787186982946</v>
      </c>
      <c r="AI82" s="99">
        <f t="shared" si="89"/>
        <v>0.8600821281301706</v>
      </c>
      <c r="AJ82" s="98">
        <f t="shared" si="90"/>
        <v>1</v>
      </c>
    </row>
    <row r="83" spans="1:36" ht="12.75">
      <c r="A83" s="96">
        <v>2</v>
      </c>
      <c r="B83" s="96">
        <v>2</v>
      </c>
      <c r="C83" s="91">
        <v>2351</v>
      </c>
      <c r="D83" s="97">
        <v>15</v>
      </c>
      <c r="E83" s="41">
        <v>2520</v>
      </c>
      <c r="F83" s="38" t="s">
        <v>107</v>
      </c>
      <c r="G83" s="133"/>
      <c r="H83" s="133">
        <v>0.1344</v>
      </c>
      <c r="I83" s="133">
        <v>4.049200000000001</v>
      </c>
      <c r="J83" s="133">
        <v>0.3</v>
      </c>
      <c r="K83" s="151">
        <f t="shared" si="91"/>
        <v>4.483600000000001</v>
      </c>
      <c r="L83" s="152"/>
      <c r="M83" s="152">
        <v>0.0063</v>
      </c>
      <c r="N83" s="152">
        <v>1.6725999999999999</v>
      </c>
      <c r="O83" s="152"/>
      <c r="P83" s="151">
        <f t="shared" si="92"/>
        <v>1.6788999999999998</v>
      </c>
      <c r="Q83" s="152">
        <f t="shared" si="93"/>
        <v>0</v>
      </c>
      <c r="R83" s="152">
        <f t="shared" si="94"/>
        <v>0.1407</v>
      </c>
      <c r="S83" s="152">
        <f t="shared" si="95"/>
        <v>5.721800000000001</v>
      </c>
      <c r="T83" s="152">
        <f t="shared" si="96"/>
        <v>0.3</v>
      </c>
      <c r="U83" s="151">
        <f t="shared" si="97"/>
        <v>6.1625000000000005</v>
      </c>
      <c r="V83" s="133">
        <v>12.9166</v>
      </c>
      <c r="W83" s="133">
        <v>2.2478</v>
      </c>
      <c r="X83" s="133">
        <v>44.75380000000002</v>
      </c>
      <c r="Y83" s="133">
        <v>8.0749</v>
      </c>
      <c r="Z83" s="151">
        <f t="shared" si="98"/>
        <v>67.99310000000003</v>
      </c>
      <c r="AA83" s="152">
        <f t="shared" si="81"/>
        <v>12.9166</v>
      </c>
      <c r="AB83" s="152">
        <f t="shared" si="82"/>
        <v>2.3884999999999996</v>
      </c>
      <c r="AC83" s="152">
        <f t="shared" si="83"/>
        <v>50.47560000000002</v>
      </c>
      <c r="AD83" s="152">
        <f t="shared" si="84"/>
        <v>8.3749</v>
      </c>
      <c r="AE83" s="151">
        <f t="shared" si="85"/>
        <v>74.15560000000002</v>
      </c>
      <c r="AF83" s="44">
        <f t="shared" si="86"/>
        <v>0.060462055461758785</v>
      </c>
      <c r="AG83" s="44">
        <f t="shared" si="87"/>
        <v>0.022640232160484164</v>
      </c>
      <c r="AH83" s="98">
        <f t="shared" si="88"/>
        <v>0.08310228762224295</v>
      </c>
      <c r="AI83" s="99">
        <f t="shared" si="89"/>
        <v>0.9168977123777572</v>
      </c>
      <c r="AJ83" s="98">
        <f t="shared" si="90"/>
        <v>1.0000000000000002</v>
      </c>
    </row>
    <row r="84" spans="1:36" ht="12.75">
      <c r="A84" s="116">
        <v>2</v>
      </c>
      <c r="B84" s="116">
        <v>2</v>
      </c>
      <c r="C84" s="101">
        <v>2355</v>
      </c>
      <c r="D84" s="117">
        <v>15</v>
      </c>
      <c r="E84" s="41">
        <v>2540</v>
      </c>
      <c r="F84" s="38" t="s">
        <v>108</v>
      </c>
      <c r="G84" s="133"/>
      <c r="H84" s="133">
        <v>0.15460000000000002</v>
      </c>
      <c r="I84" s="133"/>
      <c r="J84" s="133"/>
      <c r="K84" s="151">
        <f t="shared" si="91"/>
        <v>0.15460000000000002</v>
      </c>
      <c r="L84" s="152"/>
      <c r="M84" s="152"/>
      <c r="N84" s="152"/>
      <c r="O84" s="152"/>
      <c r="P84" s="151">
        <f t="shared" si="92"/>
        <v>0</v>
      </c>
      <c r="Q84" s="152">
        <f t="shared" si="93"/>
        <v>0</v>
      </c>
      <c r="R84" s="152">
        <f t="shared" si="94"/>
        <v>0.15460000000000002</v>
      </c>
      <c r="S84" s="152">
        <f t="shared" si="95"/>
        <v>0</v>
      </c>
      <c r="T84" s="152">
        <f t="shared" si="96"/>
        <v>0</v>
      </c>
      <c r="U84" s="151">
        <f t="shared" si="97"/>
        <v>0.15460000000000002</v>
      </c>
      <c r="V84" s="133"/>
      <c r="W84" s="133">
        <v>0.1389</v>
      </c>
      <c r="X84" s="133">
        <v>0.8746000000000005</v>
      </c>
      <c r="Y84" s="133">
        <v>3.2666</v>
      </c>
      <c r="Z84" s="151">
        <f t="shared" si="98"/>
        <v>4.280100000000001</v>
      </c>
      <c r="AA84" s="152">
        <f t="shared" si="81"/>
        <v>0</v>
      </c>
      <c r="AB84" s="152">
        <f t="shared" si="82"/>
        <v>0.2935</v>
      </c>
      <c r="AC84" s="152">
        <f t="shared" si="83"/>
        <v>0.8746000000000005</v>
      </c>
      <c r="AD84" s="152">
        <f t="shared" si="84"/>
        <v>3.2666</v>
      </c>
      <c r="AE84" s="151">
        <f t="shared" si="85"/>
        <v>4.4347</v>
      </c>
      <c r="AF84" s="44">
        <f t="shared" si="86"/>
        <v>0.03486143369337272</v>
      </c>
      <c r="AG84" s="44">
        <f t="shared" si="87"/>
        <v>0</v>
      </c>
      <c r="AH84" s="98">
        <f t="shared" si="88"/>
        <v>0.03486143369337272</v>
      </c>
      <c r="AI84" s="99">
        <f t="shared" si="89"/>
        <v>0.9651385663066274</v>
      </c>
      <c r="AJ84" s="98">
        <f t="shared" si="90"/>
        <v>1.0000000000000002</v>
      </c>
    </row>
    <row r="85" spans="1:36" ht="12.75">
      <c r="A85" s="106">
        <v>3</v>
      </c>
      <c r="B85" s="106">
        <v>3</v>
      </c>
      <c r="C85" s="107" t="s">
        <v>109</v>
      </c>
      <c r="D85" s="108">
        <v>11</v>
      </c>
      <c r="E85" s="109">
        <v>2600</v>
      </c>
      <c r="F85" s="110" t="s">
        <v>31</v>
      </c>
      <c r="G85" s="155">
        <v>0.8018000000000001</v>
      </c>
      <c r="H85" s="155">
        <v>6.5375</v>
      </c>
      <c r="I85" s="155">
        <v>7.1384</v>
      </c>
      <c r="J85" s="155">
        <v>3.2546</v>
      </c>
      <c r="K85" s="156">
        <f t="shared" si="91"/>
        <v>17.7323</v>
      </c>
      <c r="L85" s="155">
        <v>0.4375</v>
      </c>
      <c r="M85" s="155"/>
      <c r="N85" s="155">
        <v>13.854800000000001</v>
      </c>
      <c r="O85" s="155">
        <v>2.1541</v>
      </c>
      <c r="P85" s="156">
        <f t="shared" si="92"/>
        <v>16.4464</v>
      </c>
      <c r="Q85" s="155">
        <f t="shared" si="93"/>
        <v>1.2393</v>
      </c>
      <c r="R85" s="155">
        <f t="shared" si="94"/>
        <v>6.5375</v>
      </c>
      <c r="S85" s="155">
        <f t="shared" si="95"/>
        <v>20.9932</v>
      </c>
      <c r="T85" s="155">
        <f t="shared" si="96"/>
        <v>5.4087</v>
      </c>
      <c r="U85" s="156">
        <f t="shared" si="97"/>
        <v>34.178700000000006</v>
      </c>
      <c r="V85" s="155">
        <v>20.3217</v>
      </c>
      <c r="W85" s="155">
        <v>6.294100000000004</v>
      </c>
      <c r="X85" s="155">
        <v>52.652299999999926</v>
      </c>
      <c r="Y85" s="155">
        <v>18.208300000000005</v>
      </c>
      <c r="Z85" s="156">
        <f t="shared" si="98"/>
        <v>97.47639999999994</v>
      </c>
      <c r="AA85" s="155">
        <f t="shared" si="81"/>
        <v>21.561</v>
      </c>
      <c r="AB85" s="155">
        <f t="shared" si="82"/>
        <v>12.831600000000003</v>
      </c>
      <c r="AC85" s="155">
        <f t="shared" si="83"/>
        <v>73.64549999999993</v>
      </c>
      <c r="AD85" s="155">
        <f t="shared" si="84"/>
        <v>23.617000000000004</v>
      </c>
      <c r="AE85" s="156">
        <f t="shared" si="85"/>
        <v>131.65509999999995</v>
      </c>
      <c r="AF85" s="111">
        <f t="shared" si="86"/>
        <v>0.1346875282461523</v>
      </c>
      <c r="AG85" s="111">
        <f t="shared" si="87"/>
        <v>0.12492034110338306</v>
      </c>
      <c r="AH85" s="112">
        <f t="shared" si="88"/>
        <v>0.25960786934953534</v>
      </c>
      <c r="AI85" s="113">
        <f t="shared" si="89"/>
        <v>0.7403921306504646</v>
      </c>
      <c r="AJ85" s="112">
        <f t="shared" si="90"/>
        <v>1</v>
      </c>
    </row>
    <row r="86" spans="1:36" ht="12.75">
      <c r="A86" s="106"/>
      <c r="B86" s="106"/>
      <c r="C86" s="107"/>
      <c r="D86" s="108"/>
      <c r="E86" s="109">
        <v>4</v>
      </c>
      <c r="F86" s="110" t="s">
        <v>32</v>
      </c>
      <c r="G86" s="155">
        <f>SUMIF(FBG,SHIS,G:G)</f>
        <v>2</v>
      </c>
      <c r="H86" s="155">
        <f>SUMIF(FBG,SHIS,H:H)</f>
        <v>5.3734</v>
      </c>
      <c r="I86" s="155">
        <f>SUMIF(FBG,SHIS,I:I)</f>
        <v>135.7721</v>
      </c>
      <c r="J86" s="155">
        <f>SUMIF(FBG,SHIS,J:J)</f>
        <v>30.354100000000003</v>
      </c>
      <c r="K86" s="156">
        <f t="shared" si="91"/>
        <v>173.4996</v>
      </c>
      <c r="L86" s="155">
        <f>SUMIF(FBG,SHIS,L:L)</f>
        <v>6.2834</v>
      </c>
      <c r="M86" s="155">
        <f>SUMIF(FBG,SHIS,M:M)</f>
        <v>0.68</v>
      </c>
      <c r="N86" s="155">
        <f>SUMIF(FBG,SHIS,N:N)</f>
        <v>127.81349999999999</v>
      </c>
      <c r="O86" s="155">
        <f>SUMIF(FBG,SHIS,O:O)</f>
        <v>17.9544</v>
      </c>
      <c r="P86" s="156">
        <f t="shared" si="92"/>
        <v>152.73129999999998</v>
      </c>
      <c r="Q86" s="155">
        <f t="shared" si="93"/>
        <v>8.2834</v>
      </c>
      <c r="R86" s="155">
        <f t="shared" si="94"/>
        <v>6.0534</v>
      </c>
      <c r="S86" s="155">
        <f t="shared" si="95"/>
        <v>263.5856</v>
      </c>
      <c r="T86" s="155">
        <f t="shared" si="96"/>
        <v>48.3085</v>
      </c>
      <c r="U86" s="156">
        <f t="shared" si="97"/>
        <v>326.23089999999996</v>
      </c>
      <c r="V86" s="155">
        <f>SUMIF(FBG,SHIS,V:V)</f>
        <v>65.2168</v>
      </c>
      <c r="W86" s="155">
        <f>SUMIF(FBG,SHIS,W:W)</f>
        <v>49.862199999999994</v>
      </c>
      <c r="X86" s="155">
        <f>SUMIF(FBG,SHIS,X:X)</f>
        <v>182.25590000000005</v>
      </c>
      <c r="Y86" s="155">
        <f>SUMIF(FBG,SHIS,Y:Y)</f>
        <v>185.75099999999998</v>
      </c>
      <c r="Z86" s="156">
        <f t="shared" si="98"/>
        <v>483.08590000000004</v>
      </c>
      <c r="AA86" s="155">
        <f t="shared" si="81"/>
        <v>73.5002</v>
      </c>
      <c r="AB86" s="155">
        <f t="shared" si="82"/>
        <v>55.9156</v>
      </c>
      <c r="AC86" s="155">
        <f t="shared" si="83"/>
        <v>445.84150000000005</v>
      </c>
      <c r="AD86" s="155">
        <f t="shared" si="84"/>
        <v>234.05949999999999</v>
      </c>
      <c r="AE86" s="156">
        <f t="shared" si="85"/>
        <v>809.3168</v>
      </c>
      <c r="AF86" s="111">
        <f t="shared" si="86"/>
        <v>0.21437785549490632</v>
      </c>
      <c r="AG86" s="111">
        <f t="shared" si="87"/>
        <v>0.1887163345676254</v>
      </c>
      <c r="AH86" s="112">
        <f t="shared" si="88"/>
        <v>0.4030941900625317</v>
      </c>
      <c r="AI86" s="113">
        <f t="shared" si="89"/>
        <v>0.5969058099374683</v>
      </c>
      <c r="AJ86" s="112">
        <f t="shared" si="90"/>
        <v>1</v>
      </c>
    </row>
    <row r="87" spans="1:36" ht="12.75">
      <c r="A87" s="106"/>
      <c r="B87" s="106"/>
      <c r="C87" s="107"/>
      <c r="D87" s="108"/>
      <c r="E87" s="109">
        <v>4.1</v>
      </c>
      <c r="F87" s="110" t="s">
        <v>33</v>
      </c>
      <c r="G87" s="155">
        <f>SUMIF(FB,SHIS,G:G)</f>
        <v>0</v>
      </c>
      <c r="H87" s="155">
        <f>SUMIF(FB,SHIS,H:H)</f>
        <v>1.5279</v>
      </c>
      <c r="I87" s="155">
        <f>SUMIF(FB,SHIS,I:I)</f>
        <v>40.4653</v>
      </c>
      <c r="J87" s="155">
        <f>SUMIF(FB,SHIS,J:J)</f>
        <v>13.508300000000002</v>
      </c>
      <c r="K87" s="156">
        <f t="shared" si="91"/>
        <v>55.50150000000001</v>
      </c>
      <c r="L87" s="155">
        <f>SUMIF(FB,SHIS,L:L)</f>
        <v>2.3667</v>
      </c>
      <c r="M87" s="155">
        <f>SUMIF(FB,SHIS,M:M)</f>
        <v>0</v>
      </c>
      <c r="N87" s="155">
        <f>SUMIF(FB,SHIS,N:N)</f>
        <v>56.4374</v>
      </c>
      <c r="O87" s="155">
        <f>SUMIF(FB,SHIS,O:O)</f>
        <v>14.779600000000002</v>
      </c>
      <c r="P87" s="156">
        <f t="shared" si="92"/>
        <v>73.5837</v>
      </c>
      <c r="Q87" s="155">
        <f t="shared" si="93"/>
        <v>2.3667</v>
      </c>
      <c r="R87" s="155">
        <f t="shared" si="94"/>
        <v>1.5279</v>
      </c>
      <c r="S87" s="155">
        <f t="shared" si="95"/>
        <v>96.9027</v>
      </c>
      <c r="T87" s="155">
        <f t="shared" si="96"/>
        <v>28.287900000000004</v>
      </c>
      <c r="U87" s="156">
        <f t="shared" si="97"/>
        <v>129.0852</v>
      </c>
      <c r="V87" s="155">
        <f>SUMIF(FB,SHIS,V:V)</f>
        <v>26.0834</v>
      </c>
      <c r="W87" s="155">
        <f>SUMIF(FB,SHIS,W:W)</f>
        <v>23.1873</v>
      </c>
      <c r="X87" s="155">
        <f>SUMIF(FB,SHIS,X:X)</f>
        <v>61.34770000000001</v>
      </c>
      <c r="Y87" s="155">
        <f>SUMIF(FB,SHIS,Y:Y)</f>
        <v>53.03549999999999</v>
      </c>
      <c r="Z87" s="156">
        <f t="shared" si="98"/>
        <v>163.6539</v>
      </c>
      <c r="AA87" s="155">
        <f t="shared" si="81"/>
        <v>28.4501</v>
      </c>
      <c r="AB87" s="155">
        <f t="shared" si="82"/>
        <v>24.7152</v>
      </c>
      <c r="AC87" s="155">
        <f t="shared" si="83"/>
        <v>158.2504</v>
      </c>
      <c r="AD87" s="155">
        <f t="shared" si="84"/>
        <v>81.32339999999999</v>
      </c>
      <c r="AE87" s="156">
        <f t="shared" si="85"/>
        <v>292.7391</v>
      </c>
      <c r="AF87" s="111">
        <f t="shared" si="86"/>
        <v>0.1895937372219837</v>
      </c>
      <c r="AG87" s="111">
        <f t="shared" si="87"/>
        <v>0.251362732207621</v>
      </c>
      <c r="AH87" s="112">
        <f t="shared" si="88"/>
        <v>0.4409564694296047</v>
      </c>
      <c r="AI87" s="113">
        <f t="shared" si="89"/>
        <v>0.5590435305703952</v>
      </c>
      <c r="AJ87" s="112">
        <f t="shared" si="90"/>
        <v>1</v>
      </c>
    </row>
    <row r="88" spans="1:36" ht="12.75">
      <c r="A88" s="96">
        <v>4</v>
      </c>
      <c r="B88" s="96">
        <v>4.1</v>
      </c>
      <c r="C88" s="91" t="s">
        <v>110</v>
      </c>
      <c r="D88" s="97">
        <v>80</v>
      </c>
      <c r="E88" s="41">
        <v>4200</v>
      </c>
      <c r="F88" s="38" t="s">
        <v>111</v>
      </c>
      <c r="G88" s="133"/>
      <c r="H88" s="133">
        <v>0.6708000000000001</v>
      </c>
      <c r="I88" s="133">
        <v>2.5896999999999997</v>
      </c>
      <c r="J88" s="133"/>
      <c r="K88" s="151">
        <f t="shared" si="91"/>
        <v>3.2604999999999995</v>
      </c>
      <c r="L88" s="152"/>
      <c r="M88" s="152"/>
      <c r="N88" s="152">
        <v>8.541699999999999</v>
      </c>
      <c r="O88" s="152"/>
      <c r="P88" s="151">
        <f t="shared" si="92"/>
        <v>8.541699999999999</v>
      </c>
      <c r="Q88" s="152">
        <f t="shared" si="93"/>
        <v>0</v>
      </c>
      <c r="R88" s="152">
        <f t="shared" si="94"/>
        <v>0.6708000000000001</v>
      </c>
      <c r="S88" s="152">
        <f t="shared" si="95"/>
        <v>11.1314</v>
      </c>
      <c r="T88" s="152">
        <f t="shared" si="96"/>
        <v>0</v>
      </c>
      <c r="U88" s="151">
        <f t="shared" si="97"/>
        <v>11.8022</v>
      </c>
      <c r="V88" s="133">
        <v>7.9167000000000005</v>
      </c>
      <c r="W88" s="133">
        <v>4.3736</v>
      </c>
      <c r="X88" s="133">
        <v>13.5768</v>
      </c>
      <c r="Y88" s="133">
        <v>2.6061</v>
      </c>
      <c r="Z88" s="151">
        <f t="shared" si="98"/>
        <v>28.473200000000002</v>
      </c>
      <c r="AA88" s="152">
        <f t="shared" si="81"/>
        <v>7.9167000000000005</v>
      </c>
      <c r="AB88" s="152">
        <f t="shared" si="82"/>
        <v>5.0443999999999996</v>
      </c>
      <c r="AC88" s="152">
        <f t="shared" si="83"/>
        <v>24.708199999999998</v>
      </c>
      <c r="AD88" s="152">
        <f t="shared" si="84"/>
        <v>2.6061</v>
      </c>
      <c r="AE88" s="151">
        <f t="shared" si="85"/>
        <v>40.2754</v>
      </c>
      <c r="AF88" s="44">
        <f t="shared" si="86"/>
        <v>0.08095512397145652</v>
      </c>
      <c r="AG88" s="44">
        <f t="shared" si="87"/>
        <v>0.21208231327311458</v>
      </c>
      <c r="AH88" s="98">
        <f t="shared" si="88"/>
        <v>0.2930374372445711</v>
      </c>
      <c r="AI88" s="99">
        <f t="shared" si="89"/>
        <v>0.706962562755429</v>
      </c>
      <c r="AJ88" s="98">
        <f t="shared" si="90"/>
        <v>1</v>
      </c>
    </row>
    <row r="89" spans="1:36" ht="12.75">
      <c r="A89" s="96">
        <v>4</v>
      </c>
      <c r="B89" s="96">
        <v>4.1</v>
      </c>
      <c r="C89" s="91">
        <v>710</v>
      </c>
      <c r="D89" s="97">
        <v>80</v>
      </c>
      <c r="E89" s="41">
        <v>4300</v>
      </c>
      <c r="F89" s="38" t="s">
        <v>112</v>
      </c>
      <c r="G89" s="133"/>
      <c r="H89" s="133"/>
      <c r="I89" s="133">
        <v>9.808300000000001</v>
      </c>
      <c r="J89" s="133">
        <v>0.1</v>
      </c>
      <c r="K89" s="151">
        <f t="shared" si="91"/>
        <v>9.9083</v>
      </c>
      <c r="L89" s="152">
        <v>1.1167</v>
      </c>
      <c r="M89" s="152"/>
      <c r="N89" s="152">
        <v>8.041599999999999</v>
      </c>
      <c r="O89" s="152"/>
      <c r="P89" s="151">
        <f t="shared" si="92"/>
        <v>9.158299999999999</v>
      </c>
      <c r="Q89" s="152">
        <f t="shared" si="93"/>
        <v>1.1167</v>
      </c>
      <c r="R89" s="152">
        <f t="shared" si="94"/>
        <v>0</v>
      </c>
      <c r="S89" s="152">
        <f t="shared" si="95"/>
        <v>17.849899999999998</v>
      </c>
      <c r="T89" s="152">
        <f t="shared" si="96"/>
        <v>0.1</v>
      </c>
      <c r="U89" s="151">
        <f t="shared" si="97"/>
        <v>19.0666</v>
      </c>
      <c r="V89" s="133">
        <v>5</v>
      </c>
      <c r="W89" s="133">
        <v>2.5972</v>
      </c>
      <c r="X89" s="133">
        <v>12.615599999999999</v>
      </c>
      <c r="Y89" s="133">
        <v>3.7334</v>
      </c>
      <c r="Z89" s="151">
        <f t="shared" si="98"/>
        <v>23.946199999999997</v>
      </c>
      <c r="AA89" s="152">
        <f t="shared" si="81"/>
        <v>6.1167</v>
      </c>
      <c r="AB89" s="152">
        <f t="shared" si="82"/>
        <v>2.5972</v>
      </c>
      <c r="AC89" s="152">
        <f t="shared" si="83"/>
        <v>30.4655</v>
      </c>
      <c r="AD89" s="152">
        <f t="shared" si="84"/>
        <v>3.8334</v>
      </c>
      <c r="AE89" s="151">
        <f t="shared" si="85"/>
        <v>43.0128</v>
      </c>
      <c r="AF89" s="44">
        <f t="shared" si="86"/>
        <v>0.23035701000632372</v>
      </c>
      <c r="AG89" s="44">
        <f t="shared" si="87"/>
        <v>0.21292033999181637</v>
      </c>
      <c r="AH89" s="98">
        <f t="shared" si="88"/>
        <v>0.44327734999814006</v>
      </c>
      <c r="AI89" s="99">
        <f t="shared" si="89"/>
        <v>0.5567226500018598</v>
      </c>
      <c r="AJ89" s="98">
        <f t="shared" si="90"/>
        <v>0.9999999999999999</v>
      </c>
    </row>
    <row r="90" spans="1:36" ht="12.75">
      <c r="A90" s="96">
        <v>4</v>
      </c>
      <c r="B90" s="96">
        <v>4.1</v>
      </c>
      <c r="C90" s="91">
        <v>715</v>
      </c>
      <c r="D90" s="97">
        <v>80</v>
      </c>
      <c r="E90" s="41">
        <v>4400</v>
      </c>
      <c r="F90" s="38" t="s">
        <v>113</v>
      </c>
      <c r="G90" s="133"/>
      <c r="H90" s="133">
        <v>0.0945</v>
      </c>
      <c r="I90" s="133">
        <v>8.3555</v>
      </c>
      <c r="J90" s="133">
        <v>2.8834000000000004</v>
      </c>
      <c r="K90" s="151">
        <f t="shared" si="91"/>
        <v>11.3334</v>
      </c>
      <c r="L90" s="152"/>
      <c r="M90" s="152"/>
      <c r="N90" s="152">
        <v>2.2083</v>
      </c>
      <c r="O90" s="152">
        <v>0.5</v>
      </c>
      <c r="P90" s="151">
        <f t="shared" si="92"/>
        <v>2.7083</v>
      </c>
      <c r="Q90" s="152">
        <f t="shared" si="93"/>
        <v>0</v>
      </c>
      <c r="R90" s="152">
        <f t="shared" si="94"/>
        <v>0.0945</v>
      </c>
      <c r="S90" s="152">
        <f t="shared" si="95"/>
        <v>10.563799999999999</v>
      </c>
      <c r="T90" s="152">
        <f t="shared" si="96"/>
        <v>3.3834000000000004</v>
      </c>
      <c r="U90" s="151">
        <f t="shared" si="97"/>
        <v>14.041699999999999</v>
      </c>
      <c r="V90" s="133">
        <v>1</v>
      </c>
      <c r="W90" s="133">
        <v>2.1111</v>
      </c>
      <c r="X90" s="133">
        <v>1.8333</v>
      </c>
      <c r="Y90" s="133">
        <v>4.25</v>
      </c>
      <c r="Z90" s="151">
        <f t="shared" si="98"/>
        <v>9.1944</v>
      </c>
      <c r="AA90" s="152">
        <f t="shared" si="81"/>
        <v>1</v>
      </c>
      <c r="AB90" s="152">
        <f t="shared" si="82"/>
        <v>2.2056</v>
      </c>
      <c r="AC90" s="152">
        <f t="shared" si="83"/>
        <v>12.397099999999998</v>
      </c>
      <c r="AD90" s="152">
        <f t="shared" si="84"/>
        <v>7.6334</v>
      </c>
      <c r="AE90" s="151">
        <f t="shared" si="85"/>
        <v>23.2361</v>
      </c>
      <c r="AF90" s="44">
        <f t="shared" si="86"/>
        <v>0.4877496653913522</v>
      </c>
      <c r="AG90" s="44">
        <f t="shared" si="87"/>
        <v>0.11655570427051011</v>
      </c>
      <c r="AH90" s="98">
        <f t="shared" si="88"/>
        <v>0.6043053696618623</v>
      </c>
      <c r="AI90" s="99">
        <f t="shared" si="89"/>
        <v>0.3956946303381376</v>
      </c>
      <c r="AJ90" s="98">
        <f t="shared" si="90"/>
        <v>1</v>
      </c>
    </row>
    <row r="91" spans="1:36" ht="12.75">
      <c r="A91" s="96">
        <v>4</v>
      </c>
      <c r="B91" s="96">
        <v>4.1</v>
      </c>
      <c r="C91" s="91">
        <v>720</v>
      </c>
      <c r="D91" s="97">
        <v>80</v>
      </c>
      <c r="E91" s="41">
        <v>4500</v>
      </c>
      <c r="F91" s="38" t="s">
        <v>114</v>
      </c>
      <c r="G91" s="133"/>
      <c r="H91" s="133">
        <v>0.7626</v>
      </c>
      <c r="I91" s="133">
        <v>19.711799999999997</v>
      </c>
      <c r="J91" s="133">
        <v>10.524900000000002</v>
      </c>
      <c r="K91" s="151">
        <f t="shared" si="91"/>
        <v>30.999299999999998</v>
      </c>
      <c r="L91" s="152">
        <v>1.25</v>
      </c>
      <c r="M91" s="152"/>
      <c r="N91" s="152">
        <v>37.645799999999994</v>
      </c>
      <c r="O91" s="152">
        <v>14.279600000000002</v>
      </c>
      <c r="P91" s="151">
        <f t="shared" si="92"/>
        <v>53.175399999999996</v>
      </c>
      <c r="Q91" s="152">
        <f t="shared" si="93"/>
        <v>1.25</v>
      </c>
      <c r="R91" s="152">
        <f t="shared" si="94"/>
        <v>0.7626</v>
      </c>
      <c r="S91" s="152">
        <f t="shared" si="95"/>
        <v>57.35759999999999</v>
      </c>
      <c r="T91" s="152">
        <f t="shared" si="96"/>
        <v>24.804500000000004</v>
      </c>
      <c r="U91" s="151">
        <f t="shared" si="97"/>
        <v>84.1747</v>
      </c>
      <c r="V91" s="133">
        <v>12.1667</v>
      </c>
      <c r="W91" s="133">
        <v>14.105400000000001</v>
      </c>
      <c r="X91" s="133">
        <v>33.280800000000006</v>
      </c>
      <c r="Y91" s="133">
        <v>40.34599999999999</v>
      </c>
      <c r="Z91" s="151">
        <f t="shared" si="98"/>
        <v>99.8989</v>
      </c>
      <c r="AA91" s="152">
        <f t="shared" si="81"/>
        <v>13.4167</v>
      </c>
      <c r="AB91" s="152">
        <f t="shared" si="82"/>
        <v>14.868000000000002</v>
      </c>
      <c r="AC91" s="152">
        <f t="shared" si="83"/>
        <v>90.63839999999999</v>
      </c>
      <c r="AD91" s="152">
        <f t="shared" si="84"/>
        <v>65.1505</v>
      </c>
      <c r="AE91" s="151">
        <f t="shared" si="85"/>
        <v>184.0736</v>
      </c>
      <c r="AF91" s="44">
        <f t="shared" si="86"/>
        <v>0.1684070936842654</v>
      </c>
      <c r="AG91" s="44">
        <f t="shared" si="87"/>
        <v>0.28888118665577245</v>
      </c>
      <c r="AH91" s="98">
        <f t="shared" si="88"/>
        <v>0.4572882803400379</v>
      </c>
      <c r="AI91" s="99">
        <f t="shared" si="89"/>
        <v>0.5427117196599621</v>
      </c>
      <c r="AJ91" s="98">
        <f t="shared" si="90"/>
        <v>1</v>
      </c>
    </row>
    <row r="92" spans="1:36" ht="12.75">
      <c r="A92" s="116">
        <v>4</v>
      </c>
      <c r="B92" s="116">
        <v>4.1</v>
      </c>
      <c r="C92" s="101"/>
      <c r="D92" s="117">
        <v>80</v>
      </c>
      <c r="E92" s="41">
        <v>4590</v>
      </c>
      <c r="F92" s="38" t="s">
        <v>115</v>
      </c>
      <c r="G92" s="133"/>
      <c r="H92" s="133"/>
      <c r="I92" s="133"/>
      <c r="J92" s="133"/>
      <c r="K92" s="151">
        <f t="shared" si="91"/>
        <v>0</v>
      </c>
      <c r="L92" s="152"/>
      <c r="M92" s="152"/>
      <c r="N92" s="152"/>
      <c r="O92" s="152"/>
      <c r="P92" s="151">
        <f t="shared" si="92"/>
        <v>0</v>
      </c>
      <c r="Q92" s="152">
        <f t="shared" si="93"/>
        <v>0</v>
      </c>
      <c r="R92" s="152">
        <f t="shared" si="94"/>
        <v>0</v>
      </c>
      <c r="S92" s="152">
        <f t="shared" si="95"/>
        <v>0</v>
      </c>
      <c r="T92" s="152">
        <f t="shared" si="96"/>
        <v>0</v>
      </c>
      <c r="U92" s="151">
        <f t="shared" si="97"/>
        <v>0</v>
      </c>
      <c r="V92" s="133"/>
      <c r="W92" s="133"/>
      <c r="X92" s="133">
        <v>0.0412</v>
      </c>
      <c r="Y92" s="133">
        <v>2.1</v>
      </c>
      <c r="Z92" s="151">
        <f t="shared" si="98"/>
        <v>2.1412</v>
      </c>
      <c r="AA92" s="152">
        <f t="shared" si="81"/>
        <v>0</v>
      </c>
      <c r="AB92" s="152">
        <f t="shared" si="82"/>
        <v>0</v>
      </c>
      <c r="AC92" s="152">
        <f t="shared" si="83"/>
        <v>0.0412</v>
      </c>
      <c r="AD92" s="152">
        <f t="shared" si="84"/>
        <v>2.1</v>
      </c>
      <c r="AE92" s="151">
        <f t="shared" si="85"/>
        <v>2.1412</v>
      </c>
      <c r="AF92" s="44">
        <f t="shared" si="86"/>
        <v>0</v>
      </c>
      <c r="AG92" s="44">
        <f t="shared" si="87"/>
        <v>0</v>
      </c>
      <c r="AH92" s="98">
        <f t="shared" si="88"/>
        <v>0</v>
      </c>
      <c r="AI92" s="99">
        <f t="shared" si="89"/>
        <v>1</v>
      </c>
      <c r="AJ92" s="98">
        <f t="shared" si="90"/>
        <v>1</v>
      </c>
    </row>
    <row r="93" spans="1:36" ht="12.75">
      <c r="A93" s="106"/>
      <c r="B93" s="106"/>
      <c r="C93" s="107"/>
      <c r="D93" s="108"/>
      <c r="E93" s="109">
        <v>4.2</v>
      </c>
      <c r="F93" s="110" t="s">
        <v>34</v>
      </c>
      <c r="G93" s="155">
        <f>SUMIF(FB,SHIS,G:G)</f>
        <v>2</v>
      </c>
      <c r="H93" s="155">
        <f>SUMIF(FB,SHIS,H:H)</f>
        <v>3.8455000000000004</v>
      </c>
      <c r="I93" s="155">
        <f>SUMIF(FB,SHIS,I:I)</f>
        <v>95.30680000000001</v>
      </c>
      <c r="J93" s="155">
        <f>SUMIF(FB,SHIS,J:J)</f>
        <v>16.8458</v>
      </c>
      <c r="K93" s="156">
        <f t="shared" si="91"/>
        <v>117.99810000000001</v>
      </c>
      <c r="L93" s="155">
        <f>SUMIF(FB,SHIS,L:L)</f>
        <v>3.9167</v>
      </c>
      <c r="M93" s="155">
        <f>SUMIF(FB,SHIS,M:M)</f>
        <v>0.68</v>
      </c>
      <c r="N93" s="155">
        <f>SUMIF(FB,SHIS,N:N)</f>
        <v>71.3761</v>
      </c>
      <c r="O93" s="155">
        <f>SUMIF(FB,SHIS,O:O)</f>
        <v>3.1748</v>
      </c>
      <c r="P93" s="156">
        <f t="shared" si="92"/>
        <v>79.1476</v>
      </c>
      <c r="Q93" s="155">
        <f t="shared" si="93"/>
        <v>5.9167000000000005</v>
      </c>
      <c r="R93" s="155">
        <f t="shared" si="94"/>
        <v>4.5255</v>
      </c>
      <c r="S93" s="155">
        <f t="shared" si="95"/>
        <v>166.68290000000002</v>
      </c>
      <c r="T93" s="155">
        <f t="shared" si="96"/>
        <v>20.0206</v>
      </c>
      <c r="U93" s="156">
        <f t="shared" si="97"/>
        <v>197.14570000000003</v>
      </c>
      <c r="V93" s="155">
        <f>SUMIF(FB,SHIS,V:V)</f>
        <v>38.1334</v>
      </c>
      <c r="W93" s="155">
        <f>SUMIF(FB,SHIS,W:W)</f>
        <v>26.674899999999994</v>
      </c>
      <c r="X93" s="155">
        <f>SUMIF(FB,SHIS,X:X)</f>
        <v>120.78320000000002</v>
      </c>
      <c r="Y93" s="155">
        <f>SUMIF(FB,SHIS,Y:Y)</f>
        <v>125.51549999999999</v>
      </c>
      <c r="Z93" s="156">
        <f t="shared" si="98"/>
        <v>311.107</v>
      </c>
      <c r="AA93" s="155">
        <f t="shared" si="81"/>
        <v>44.0501</v>
      </c>
      <c r="AB93" s="155">
        <f t="shared" si="82"/>
        <v>31.200399999999995</v>
      </c>
      <c r="AC93" s="155">
        <f t="shared" si="83"/>
        <v>287.46610000000004</v>
      </c>
      <c r="AD93" s="155">
        <f t="shared" si="84"/>
        <v>145.53609999999998</v>
      </c>
      <c r="AE93" s="156">
        <f t="shared" si="85"/>
        <v>508.2527</v>
      </c>
      <c r="AF93" s="111">
        <f t="shared" si="86"/>
        <v>0.23216423641232012</v>
      </c>
      <c r="AG93" s="111">
        <f t="shared" si="87"/>
        <v>0.15572489826419023</v>
      </c>
      <c r="AH93" s="112">
        <f t="shared" si="88"/>
        <v>0.3878891346765103</v>
      </c>
      <c r="AI93" s="113">
        <f t="shared" si="89"/>
        <v>0.6121108653234897</v>
      </c>
      <c r="AJ93" s="112">
        <f t="shared" si="90"/>
        <v>1</v>
      </c>
    </row>
    <row r="94" spans="1:36" ht="12.75">
      <c r="A94" s="90">
        <v>4</v>
      </c>
      <c r="B94" s="90">
        <v>4.2</v>
      </c>
      <c r="C94" s="91">
        <v>725</v>
      </c>
      <c r="D94" s="92">
        <v>80</v>
      </c>
      <c r="E94" s="41">
        <v>4600</v>
      </c>
      <c r="F94" s="38" t="s">
        <v>116</v>
      </c>
      <c r="G94" s="133">
        <v>1</v>
      </c>
      <c r="H94" s="133">
        <v>0.0524</v>
      </c>
      <c r="I94" s="133">
        <v>11.904200000000001</v>
      </c>
      <c r="J94" s="133">
        <v>0.3</v>
      </c>
      <c r="K94" s="151">
        <f t="shared" si="91"/>
        <v>13.256600000000002</v>
      </c>
      <c r="L94" s="152">
        <v>1</v>
      </c>
      <c r="M94" s="152"/>
      <c r="N94" s="152">
        <v>17.225099999999998</v>
      </c>
      <c r="O94" s="152">
        <v>0.7666</v>
      </c>
      <c r="P94" s="151">
        <f t="shared" si="92"/>
        <v>18.991699999999998</v>
      </c>
      <c r="Q94" s="152">
        <f t="shared" si="93"/>
        <v>2</v>
      </c>
      <c r="R94" s="152">
        <f t="shared" si="94"/>
        <v>0.0524</v>
      </c>
      <c r="S94" s="152">
        <f t="shared" si="95"/>
        <v>29.1293</v>
      </c>
      <c r="T94" s="152">
        <f t="shared" si="96"/>
        <v>1.0666</v>
      </c>
      <c r="U94" s="151">
        <f t="shared" si="97"/>
        <v>32.2483</v>
      </c>
      <c r="V94" s="133">
        <v>11.6667</v>
      </c>
      <c r="W94" s="133">
        <v>8.4154</v>
      </c>
      <c r="X94" s="133">
        <v>48.65100000000002</v>
      </c>
      <c r="Y94" s="133">
        <v>58.6962</v>
      </c>
      <c r="Z94" s="151">
        <f t="shared" si="98"/>
        <v>127.42930000000001</v>
      </c>
      <c r="AA94" s="152">
        <f t="shared" si="81"/>
        <v>13.6667</v>
      </c>
      <c r="AB94" s="152">
        <f t="shared" si="82"/>
        <v>8.4678</v>
      </c>
      <c r="AC94" s="152">
        <f t="shared" si="83"/>
        <v>77.78030000000001</v>
      </c>
      <c r="AD94" s="152">
        <f t="shared" si="84"/>
        <v>59.7628</v>
      </c>
      <c r="AE94" s="151">
        <f t="shared" si="85"/>
        <v>159.6776</v>
      </c>
      <c r="AF94" s="44">
        <f t="shared" si="86"/>
        <v>0.08302103739034154</v>
      </c>
      <c r="AG94" s="44">
        <f t="shared" si="87"/>
        <v>0.1189377846360416</v>
      </c>
      <c r="AH94" s="98">
        <f t="shared" si="88"/>
        <v>0.20195882202638316</v>
      </c>
      <c r="AI94" s="99">
        <f t="shared" si="89"/>
        <v>0.7980411779736168</v>
      </c>
      <c r="AJ94" s="98">
        <f t="shared" si="90"/>
        <v>1</v>
      </c>
    </row>
    <row r="95" spans="1:36" ht="12.75">
      <c r="A95" s="96">
        <v>4</v>
      </c>
      <c r="B95" s="96">
        <v>4.2</v>
      </c>
      <c r="C95" s="91" t="s">
        <v>117</v>
      </c>
      <c r="D95" s="97">
        <v>80</v>
      </c>
      <c r="E95" s="41">
        <v>4700</v>
      </c>
      <c r="F95" s="38" t="s">
        <v>118</v>
      </c>
      <c r="G95" s="133">
        <v>1</v>
      </c>
      <c r="H95" s="133">
        <v>0.1375</v>
      </c>
      <c r="I95" s="133">
        <v>15.018900000000002</v>
      </c>
      <c r="J95" s="133">
        <v>6.125</v>
      </c>
      <c r="K95" s="151">
        <f t="shared" si="91"/>
        <v>22.2814</v>
      </c>
      <c r="L95" s="152">
        <v>1</v>
      </c>
      <c r="M95" s="152"/>
      <c r="N95" s="152">
        <v>22.030900000000003</v>
      </c>
      <c r="O95" s="152">
        <v>1.0916000000000001</v>
      </c>
      <c r="P95" s="151">
        <f t="shared" si="92"/>
        <v>24.122500000000002</v>
      </c>
      <c r="Q95" s="152">
        <f t="shared" si="93"/>
        <v>2</v>
      </c>
      <c r="R95" s="152">
        <f t="shared" si="94"/>
        <v>0.1375</v>
      </c>
      <c r="S95" s="152">
        <f t="shared" si="95"/>
        <v>37.049800000000005</v>
      </c>
      <c r="T95" s="152">
        <f t="shared" si="96"/>
        <v>7.2166</v>
      </c>
      <c r="U95" s="151">
        <f t="shared" si="97"/>
        <v>46.40390000000001</v>
      </c>
      <c r="V95" s="133">
        <v>14.466700000000001</v>
      </c>
      <c r="W95" s="133">
        <v>6.975899999999998</v>
      </c>
      <c r="X95" s="133">
        <v>41.59940000000001</v>
      </c>
      <c r="Y95" s="133">
        <v>38.80109999999999</v>
      </c>
      <c r="Z95" s="151">
        <f t="shared" si="98"/>
        <v>101.84309999999999</v>
      </c>
      <c r="AA95" s="152">
        <f t="shared" si="81"/>
        <v>16.466700000000003</v>
      </c>
      <c r="AB95" s="152">
        <f t="shared" si="82"/>
        <v>7.113399999999999</v>
      </c>
      <c r="AC95" s="152">
        <f t="shared" si="83"/>
        <v>78.64920000000001</v>
      </c>
      <c r="AD95" s="152">
        <f t="shared" si="84"/>
        <v>46.01769999999999</v>
      </c>
      <c r="AE95" s="151">
        <f t="shared" si="85"/>
        <v>148.247</v>
      </c>
      <c r="AF95" s="44">
        <f t="shared" si="86"/>
        <v>0.15029916288356593</v>
      </c>
      <c r="AG95" s="44">
        <f t="shared" si="87"/>
        <v>0.16271830121351527</v>
      </c>
      <c r="AH95" s="98">
        <f t="shared" si="88"/>
        <v>0.3130174640970812</v>
      </c>
      <c r="AI95" s="99">
        <f t="shared" si="89"/>
        <v>0.6869825359029187</v>
      </c>
      <c r="AJ95" s="98">
        <f t="shared" si="90"/>
        <v>0.9999999999999999</v>
      </c>
    </row>
    <row r="96" spans="1:36" ht="12.75">
      <c r="A96" s="96">
        <v>4</v>
      </c>
      <c r="B96" s="96">
        <v>4.2</v>
      </c>
      <c r="C96" s="91" t="s">
        <v>119</v>
      </c>
      <c r="D96" s="97">
        <v>80</v>
      </c>
      <c r="E96" s="41">
        <v>4800</v>
      </c>
      <c r="F96" s="38" t="s">
        <v>120</v>
      </c>
      <c r="G96" s="133"/>
      <c r="H96" s="133">
        <v>1.4714</v>
      </c>
      <c r="I96" s="133">
        <v>14.062400000000002</v>
      </c>
      <c r="J96" s="133">
        <v>1.3875</v>
      </c>
      <c r="K96" s="151">
        <f t="shared" si="91"/>
        <v>16.921300000000002</v>
      </c>
      <c r="L96" s="152">
        <v>1.9167</v>
      </c>
      <c r="M96" s="152">
        <v>0.0097</v>
      </c>
      <c r="N96" s="152">
        <v>15.4584</v>
      </c>
      <c r="O96" s="152">
        <v>0.4</v>
      </c>
      <c r="P96" s="151">
        <f t="shared" si="92"/>
        <v>17.784799999999997</v>
      </c>
      <c r="Q96" s="152">
        <f t="shared" si="93"/>
        <v>1.9167</v>
      </c>
      <c r="R96" s="152">
        <f t="shared" si="94"/>
        <v>1.4811</v>
      </c>
      <c r="S96" s="152">
        <f t="shared" si="95"/>
        <v>29.5208</v>
      </c>
      <c r="T96" s="152">
        <f t="shared" si="96"/>
        <v>1.7875</v>
      </c>
      <c r="U96" s="151">
        <f t="shared" si="97"/>
        <v>34.7061</v>
      </c>
      <c r="V96" s="133">
        <v>6</v>
      </c>
      <c r="W96" s="133">
        <v>4.863899999999999</v>
      </c>
      <c r="X96" s="133">
        <v>11.873499999999998</v>
      </c>
      <c r="Y96" s="133">
        <v>12.533299999999999</v>
      </c>
      <c r="Z96" s="151">
        <f t="shared" si="98"/>
        <v>35.2707</v>
      </c>
      <c r="AA96" s="152">
        <f t="shared" si="81"/>
        <v>7.9167000000000005</v>
      </c>
      <c r="AB96" s="152">
        <f t="shared" si="82"/>
        <v>6.344999999999999</v>
      </c>
      <c r="AC96" s="152">
        <f t="shared" si="83"/>
        <v>41.3943</v>
      </c>
      <c r="AD96" s="152">
        <f t="shared" si="84"/>
        <v>14.320799999999998</v>
      </c>
      <c r="AE96" s="151">
        <f t="shared" si="85"/>
        <v>69.9768</v>
      </c>
      <c r="AF96" s="44">
        <f t="shared" si="86"/>
        <v>0.24181300088029178</v>
      </c>
      <c r="AG96" s="44">
        <f t="shared" si="87"/>
        <v>0.25415280492963377</v>
      </c>
      <c r="AH96" s="98">
        <f t="shared" si="88"/>
        <v>0.49596580580992555</v>
      </c>
      <c r="AI96" s="99">
        <f t="shared" si="89"/>
        <v>0.5040341941900744</v>
      </c>
      <c r="AJ96" s="98">
        <f t="shared" si="90"/>
        <v>1</v>
      </c>
    </row>
    <row r="97" spans="1:36" ht="12.75">
      <c r="A97" s="96">
        <v>4</v>
      </c>
      <c r="B97" s="96">
        <v>4.2</v>
      </c>
      <c r="C97" s="91">
        <v>745</v>
      </c>
      <c r="D97" s="97">
        <v>80</v>
      </c>
      <c r="E97" s="41">
        <v>4900</v>
      </c>
      <c r="F97" s="38" t="s">
        <v>121</v>
      </c>
      <c r="G97" s="133"/>
      <c r="H97" s="133">
        <v>2.1842</v>
      </c>
      <c r="I97" s="133">
        <v>54.321299999999994</v>
      </c>
      <c r="J97" s="133">
        <v>9.0333</v>
      </c>
      <c r="K97" s="151">
        <f>SUM(G97:J97)</f>
        <v>65.5388</v>
      </c>
      <c r="L97" s="152"/>
      <c r="M97" s="152">
        <v>0.6703</v>
      </c>
      <c r="N97" s="152">
        <v>16.661699999999996</v>
      </c>
      <c r="O97" s="152">
        <v>0.9166</v>
      </c>
      <c r="P97" s="151">
        <f>SUM(L97:O97)</f>
        <v>18.248599999999996</v>
      </c>
      <c r="Q97" s="152">
        <f>G97+L97</f>
        <v>0</v>
      </c>
      <c r="R97" s="152">
        <f>H97+M97</f>
        <v>2.8545000000000003</v>
      </c>
      <c r="S97" s="152">
        <f>I97+N97</f>
        <v>70.98299999999999</v>
      </c>
      <c r="T97" s="152">
        <f>J97+O97</f>
        <v>9.949900000000001</v>
      </c>
      <c r="U97" s="151">
        <f>SUM(Q97:T97)</f>
        <v>83.78739999999999</v>
      </c>
      <c r="V97" s="133">
        <v>6</v>
      </c>
      <c r="W97" s="133">
        <v>6.419699999999999</v>
      </c>
      <c r="X97" s="133">
        <v>18.659299999999995</v>
      </c>
      <c r="Y97" s="133">
        <v>10.9605</v>
      </c>
      <c r="Z97" s="151">
        <f>SUM(V97:Y97)</f>
        <v>42.03949999999999</v>
      </c>
      <c r="AA97" s="152">
        <f>Q97+V97</f>
        <v>6</v>
      </c>
      <c r="AB97" s="152">
        <f>R97+W97</f>
        <v>9.274199999999999</v>
      </c>
      <c r="AC97" s="152">
        <f>S97+X97</f>
        <v>89.64229999999998</v>
      </c>
      <c r="AD97" s="152">
        <f>T97+Y97</f>
        <v>20.910400000000003</v>
      </c>
      <c r="AE97" s="151">
        <f>SUM(AA97:AD97)</f>
        <v>125.82689999999997</v>
      </c>
      <c r="AF97" s="44">
        <f>IF(ISERROR(K97/$AE97),0,K97/$AE97)</f>
        <v>0.520864775338183</v>
      </c>
      <c r="AG97" s="44">
        <f>IF(ISERROR(P97/$AE97),0,P97/$AE97)</f>
        <v>0.1450294015031762</v>
      </c>
      <c r="AH97" s="98">
        <f>SUM(AF97:AG97)</f>
        <v>0.6658941768413592</v>
      </c>
      <c r="AI97" s="99">
        <f>IF(ISERROR(Z97/$AE97),0,Z97/$AE97)</f>
        <v>0.33410582315864096</v>
      </c>
      <c r="AJ97" s="98">
        <f>SUM(AH97:AI97)</f>
        <v>1.0000000000000002</v>
      </c>
    </row>
    <row r="98" spans="1:36" ht="12.75">
      <c r="A98" s="96">
        <v>4</v>
      </c>
      <c r="B98" s="96">
        <v>4.2</v>
      </c>
      <c r="C98" s="91"/>
      <c r="D98" s="97">
        <v>80</v>
      </c>
      <c r="E98" s="41">
        <v>4990</v>
      </c>
      <c r="F98" s="38" t="s">
        <v>136</v>
      </c>
      <c r="G98" s="133"/>
      <c r="H98" s="133"/>
      <c r="I98" s="133"/>
      <c r="J98" s="133"/>
      <c r="K98" s="151">
        <f t="shared" si="91"/>
        <v>0</v>
      </c>
      <c r="L98" s="152"/>
      <c r="M98" s="152"/>
      <c r="N98" s="152"/>
      <c r="O98" s="152"/>
      <c r="P98" s="151">
        <f t="shared" si="92"/>
        <v>0</v>
      </c>
      <c r="Q98" s="152">
        <f t="shared" si="93"/>
        <v>0</v>
      </c>
      <c r="R98" s="152">
        <f t="shared" si="94"/>
        <v>0</v>
      </c>
      <c r="S98" s="152">
        <f t="shared" si="95"/>
        <v>0</v>
      </c>
      <c r="T98" s="152">
        <f t="shared" si="96"/>
        <v>0</v>
      </c>
      <c r="U98" s="151">
        <f t="shared" si="97"/>
        <v>0</v>
      </c>
      <c r="V98" s="133"/>
      <c r="W98" s="133"/>
      <c r="X98" s="133"/>
      <c r="Y98" s="133">
        <v>4.5244</v>
      </c>
      <c r="Z98" s="151">
        <f t="shared" si="98"/>
        <v>4.5244</v>
      </c>
      <c r="AA98" s="152">
        <f t="shared" si="81"/>
        <v>0</v>
      </c>
      <c r="AB98" s="152">
        <f t="shared" si="82"/>
        <v>0</v>
      </c>
      <c r="AC98" s="152">
        <f t="shared" si="83"/>
        <v>0</v>
      </c>
      <c r="AD98" s="152">
        <f t="shared" si="84"/>
        <v>4.5244</v>
      </c>
      <c r="AE98" s="151">
        <f t="shared" si="85"/>
        <v>4.5244</v>
      </c>
      <c r="AF98" s="44">
        <f t="shared" si="86"/>
        <v>0</v>
      </c>
      <c r="AG98" s="44">
        <f t="shared" si="87"/>
        <v>0</v>
      </c>
      <c r="AH98" s="98">
        <f t="shared" si="88"/>
        <v>0</v>
      </c>
      <c r="AI98" s="99">
        <f t="shared" si="89"/>
        <v>1</v>
      </c>
      <c r="AJ98" s="98">
        <f t="shared" si="90"/>
        <v>1</v>
      </c>
    </row>
    <row r="99" spans="1:36" ht="12.75">
      <c r="A99" s="106"/>
      <c r="B99" s="106"/>
      <c r="C99" s="107"/>
      <c r="D99" s="108"/>
      <c r="E99" s="109">
        <v>4.3</v>
      </c>
      <c r="F99" s="110" t="s">
        <v>122</v>
      </c>
      <c r="G99" s="155">
        <f>SUMIF(FB,SHIS,G:G)</f>
        <v>0</v>
      </c>
      <c r="H99" s="155">
        <f>SUMIF(FB,SHIS,H:H)</f>
        <v>0</v>
      </c>
      <c r="I99" s="155">
        <f>SUMIF(FB,SHIS,I:I)</f>
        <v>0</v>
      </c>
      <c r="J99" s="155">
        <f>SUMIF(FB,SHIS,J:J)</f>
        <v>0</v>
      </c>
      <c r="K99" s="156">
        <f t="shared" si="91"/>
        <v>0</v>
      </c>
      <c r="L99" s="155">
        <f>SUMIF(FB,SHIS,L:L)</f>
        <v>0</v>
      </c>
      <c r="M99" s="155">
        <f>SUMIF(FB,SHIS,M:M)</f>
        <v>0</v>
      </c>
      <c r="N99" s="155">
        <f>SUMIF(FB,SHIS,N:N)</f>
        <v>0</v>
      </c>
      <c r="O99" s="155">
        <f>SUMIF(FB,SHIS,O:O)</f>
        <v>0</v>
      </c>
      <c r="P99" s="156">
        <f t="shared" si="92"/>
        <v>0</v>
      </c>
      <c r="Q99" s="155">
        <f t="shared" si="93"/>
        <v>0</v>
      </c>
      <c r="R99" s="155">
        <f t="shared" si="94"/>
        <v>0</v>
      </c>
      <c r="S99" s="155">
        <f t="shared" si="95"/>
        <v>0</v>
      </c>
      <c r="T99" s="155">
        <f t="shared" si="96"/>
        <v>0</v>
      </c>
      <c r="U99" s="156">
        <f t="shared" si="97"/>
        <v>0</v>
      </c>
      <c r="V99" s="155">
        <f>SUMIF(FB,SHIS,V:V)</f>
        <v>1</v>
      </c>
      <c r="W99" s="155">
        <f>SUMIF(FB,SHIS,W:W)</f>
        <v>0</v>
      </c>
      <c r="X99" s="155">
        <f>SUMIF(FB,SHIS,X:X)</f>
        <v>0.125</v>
      </c>
      <c r="Y99" s="155">
        <f>SUMIF(FB,SHIS,Y:Y)</f>
        <v>7.2</v>
      </c>
      <c r="Z99" s="156">
        <f t="shared" si="98"/>
        <v>8.325</v>
      </c>
      <c r="AA99" s="155">
        <f t="shared" si="81"/>
        <v>1</v>
      </c>
      <c r="AB99" s="155">
        <f t="shared" si="82"/>
        <v>0</v>
      </c>
      <c r="AC99" s="155">
        <f t="shared" si="83"/>
        <v>0.125</v>
      </c>
      <c r="AD99" s="155">
        <f t="shared" si="84"/>
        <v>7.2</v>
      </c>
      <c r="AE99" s="156">
        <f t="shared" si="85"/>
        <v>8.325</v>
      </c>
      <c r="AF99" s="111">
        <f t="shared" si="86"/>
        <v>0</v>
      </c>
      <c r="AG99" s="111">
        <f t="shared" si="87"/>
        <v>0</v>
      </c>
      <c r="AH99" s="112">
        <f t="shared" si="88"/>
        <v>0</v>
      </c>
      <c r="AI99" s="113">
        <f t="shared" si="89"/>
        <v>1</v>
      </c>
      <c r="AJ99" s="112">
        <f t="shared" si="90"/>
        <v>1</v>
      </c>
    </row>
    <row r="100" spans="1:36" ht="12.75">
      <c r="A100" s="90">
        <v>4</v>
      </c>
      <c r="B100" s="90">
        <v>4.3</v>
      </c>
      <c r="C100" s="91">
        <v>1121</v>
      </c>
      <c r="D100" s="92">
        <v>6</v>
      </c>
      <c r="E100" s="41">
        <v>4100</v>
      </c>
      <c r="F100" s="38" t="s">
        <v>123</v>
      </c>
      <c r="G100" s="133"/>
      <c r="H100" s="133"/>
      <c r="I100" s="133"/>
      <c r="J100" s="133"/>
      <c r="K100" s="151">
        <f t="shared" si="91"/>
        <v>0</v>
      </c>
      <c r="L100" s="152"/>
      <c r="M100" s="152"/>
      <c r="N100" s="152"/>
      <c r="O100" s="152"/>
      <c r="P100" s="151">
        <f t="shared" si="92"/>
        <v>0</v>
      </c>
      <c r="Q100" s="152">
        <f t="shared" si="93"/>
        <v>0</v>
      </c>
      <c r="R100" s="152">
        <f t="shared" si="94"/>
        <v>0</v>
      </c>
      <c r="S100" s="152">
        <f t="shared" si="95"/>
        <v>0</v>
      </c>
      <c r="T100" s="152">
        <f t="shared" si="96"/>
        <v>0</v>
      </c>
      <c r="U100" s="151">
        <f t="shared" si="97"/>
        <v>0</v>
      </c>
      <c r="V100" s="133">
        <v>1</v>
      </c>
      <c r="W100" s="133"/>
      <c r="X100" s="133">
        <v>0.125</v>
      </c>
      <c r="Y100" s="133">
        <v>7.2</v>
      </c>
      <c r="Z100" s="151">
        <f t="shared" si="98"/>
        <v>8.325</v>
      </c>
      <c r="AA100" s="152">
        <f t="shared" si="81"/>
        <v>1</v>
      </c>
      <c r="AB100" s="152">
        <f t="shared" si="82"/>
        <v>0</v>
      </c>
      <c r="AC100" s="152">
        <f t="shared" si="83"/>
        <v>0.125</v>
      </c>
      <c r="AD100" s="152">
        <f t="shared" si="84"/>
        <v>7.2</v>
      </c>
      <c r="AE100" s="151">
        <f t="shared" si="85"/>
        <v>8.325</v>
      </c>
      <c r="AF100" s="44">
        <f t="shared" si="86"/>
        <v>0</v>
      </c>
      <c r="AG100" s="44">
        <f t="shared" si="87"/>
        <v>0</v>
      </c>
      <c r="AH100" s="98">
        <f t="shared" si="88"/>
        <v>0</v>
      </c>
      <c r="AI100" s="99">
        <f t="shared" si="89"/>
        <v>1</v>
      </c>
      <c r="AJ100" s="98">
        <f t="shared" si="90"/>
        <v>1</v>
      </c>
    </row>
    <row r="101" spans="1:36" ht="12.75">
      <c r="A101" s="116">
        <v>4</v>
      </c>
      <c r="B101" s="116">
        <v>4.3</v>
      </c>
      <c r="C101" s="115" t="s">
        <v>124</v>
      </c>
      <c r="D101" s="117">
        <v>6</v>
      </c>
      <c r="E101" s="41">
        <v>4103</v>
      </c>
      <c r="F101" s="38" t="s">
        <v>125</v>
      </c>
      <c r="G101" s="133"/>
      <c r="H101" s="133"/>
      <c r="I101" s="133"/>
      <c r="J101" s="133"/>
      <c r="K101" s="151">
        <f t="shared" si="91"/>
        <v>0</v>
      </c>
      <c r="L101" s="152"/>
      <c r="M101" s="152"/>
      <c r="N101" s="152"/>
      <c r="O101" s="152"/>
      <c r="P101" s="151">
        <f t="shared" si="92"/>
        <v>0</v>
      </c>
      <c r="Q101" s="152">
        <f t="shared" si="93"/>
        <v>0</v>
      </c>
      <c r="R101" s="152">
        <f t="shared" si="94"/>
        <v>0</v>
      </c>
      <c r="S101" s="152">
        <f t="shared" si="95"/>
        <v>0</v>
      </c>
      <c r="T101" s="152">
        <f t="shared" si="96"/>
        <v>0</v>
      </c>
      <c r="U101" s="151">
        <f t="shared" si="97"/>
        <v>0</v>
      </c>
      <c r="V101" s="133"/>
      <c r="W101" s="133"/>
      <c r="X101" s="133"/>
      <c r="Y101" s="133"/>
      <c r="Z101" s="151">
        <f t="shared" si="98"/>
        <v>0</v>
      </c>
      <c r="AA101" s="152">
        <f t="shared" si="81"/>
        <v>0</v>
      </c>
      <c r="AB101" s="152">
        <f t="shared" si="82"/>
        <v>0</v>
      </c>
      <c r="AC101" s="152">
        <f t="shared" si="83"/>
        <v>0</v>
      </c>
      <c r="AD101" s="152">
        <f t="shared" si="84"/>
        <v>0</v>
      </c>
      <c r="AE101" s="151">
        <f t="shared" si="85"/>
        <v>0</v>
      </c>
      <c r="AF101" s="44">
        <f t="shared" si="86"/>
        <v>0</v>
      </c>
      <c r="AG101" s="44">
        <f t="shared" si="87"/>
        <v>0</v>
      </c>
      <c r="AH101" s="98">
        <f t="shared" si="88"/>
        <v>0</v>
      </c>
      <c r="AI101" s="99">
        <f t="shared" si="89"/>
        <v>0</v>
      </c>
      <c r="AJ101" s="98">
        <f t="shared" si="90"/>
        <v>0</v>
      </c>
    </row>
    <row r="102" spans="1:36" ht="12.75">
      <c r="A102" s="106"/>
      <c r="B102" s="106"/>
      <c r="C102" s="107"/>
      <c r="D102" s="108"/>
      <c r="E102" s="109">
        <v>5</v>
      </c>
      <c r="F102" s="110" t="s">
        <v>36</v>
      </c>
      <c r="G102" s="155">
        <f>SUMIF(FBG,SHIS,G:G)</f>
        <v>3.9000000000000004</v>
      </c>
      <c r="H102" s="155">
        <f>SUMIF(FBG,SHIS,H:H)</f>
        <v>9.629900000000001</v>
      </c>
      <c r="I102" s="155">
        <f>SUMIF(FBG,SHIS,I:I)</f>
        <v>165.27459999999994</v>
      </c>
      <c r="J102" s="155">
        <f>SUMIF(FBG,SHIS,J:J)</f>
        <v>97.09379999999997</v>
      </c>
      <c r="K102" s="156">
        <f t="shared" si="91"/>
        <v>275.8982999999999</v>
      </c>
      <c r="L102" s="155">
        <f>SUMIF(FBG,SHIS,L:L)</f>
        <v>2.35</v>
      </c>
      <c r="M102" s="155">
        <f>SUMIF(FBG,SHIS,M:M)</f>
        <v>1.8604999999999996</v>
      </c>
      <c r="N102" s="155">
        <f>SUMIF(FBG,SHIS,N:N)</f>
        <v>79.3291</v>
      </c>
      <c r="O102" s="155">
        <f>SUMIF(FBG,SHIS,O:O)</f>
        <v>16.388499999999997</v>
      </c>
      <c r="P102" s="156">
        <f t="shared" si="92"/>
        <v>99.92809999999999</v>
      </c>
      <c r="Q102" s="155">
        <f t="shared" si="93"/>
        <v>6.25</v>
      </c>
      <c r="R102" s="155">
        <f t="shared" si="94"/>
        <v>11.490400000000001</v>
      </c>
      <c r="S102" s="155">
        <f t="shared" si="95"/>
        <v>244.60369999999995</v>
      </c>
      <c r="T102" s="155">
        <f t="shared" si="96"/>
        <v>113.48229999999997</v>
      </c>
      <c r="U102" s="156">
        <f t="shared" si="97"/>
        <v>375.8263999999999</v>
      </c>
      <c r="V102" s="155">
        <f>SUMIF(FBG,SHIS,V:V)</f>
        <v>93.08200000000001</v>
      </c>
      <c r="W102" s="155">
        <f>SUMIF(FBG,SHIS,W:W)</f>
        <v>100.61209999999998</v>
      </c>
      <c r="X102" s="155">
        <f>SUMIF(FBG,SHIS,X:X)</f>
        <v>215.32</v>
      </c>
      <c r="Y102" s="155">
        <f>SUMIF(FBG,SHIS,Y:Y)</f>
        <v>535.6816000000003</v>
      </c>
      <c r="Z102" s="156">
        <f t="shared" si="98"/>
        <v>944.6957000000003</v>
      </c>
      <c r="AA102" s="155">
        <f t="shared" si="81"/>
        <v>99.33200000000001</v>
      </c>
      <c r="AB102" s="155">
        <f t="shared" si="82"/>
        <v>112.10249999999999</v>
      </c>
      <c r="AC102" s="155">
        <f t="shared" si="83"/>
        <v>459.92369999999994</v>
      </c>
      <c r="AD102" s="155">
        <f t="shared" si="84"/>
        <v>649.1639000000004</v>
      </c>
      <c r="AE102" s="156">
        <f t="shared" si="85"/>
        <v>1320.5221000000001</v>
      </c>
      <c r="AF102" s="111">
        <f t="shared" si="86"/>
        <v>0.20893122500562455</v>
      </c>
      <c r="AG102" s="111">
        <f t="shared" si="87"/>
        <v>0.07567317502675644</v>
      </c>
      <c r="AH102" s="112">
        <f t="shared" si="88"/>
        <v>0.28460440003238097</v>
      </c>
      <c r="AI102" s="113">
        <f t="shared" si="89"/>
        <v>0.715395599967619</v>
      </c>
      <c r="AJ102" s="112">
        <f t="shared" si="90"/>
        <v>1</v>
      </c>
    </row>
    <row r="103" spans="1:36" ht="12.75">
      <c r="A103" s="96">
        <v>5</v>
      </c>
      <c r="B103" s="96">
        <v>5.1</v>
      </c>
      <c r="C103" s="91" t="s">
        <v>126</v>
      </c>
      <c r="D103" s="97">
        <v>20</v>
      </c>
      <c r="E103" s="41">
        <v>6200</v>
      </c>
      <c r="F103" s="38" t="s">
        <v>127</v>
      </c>
      <c r="G103" s="133">
        <v>1.8</v>
      </c>
      <c r="H103" s="133">
        <v>8.1145</v>
      </c>
      <c r="I103" s="133">
        <v>108.57589999999993</v>
      </c>
      <c r="J103" s="133">
        <v>65.60899999999998</v>
      </c>
      <c r="K103" s="151">
        <f t="shared" si="91"/>
        <v>184.09939999999992</v>
      </c>
      <c r="L103" s="152">
        <v>2.35</v>
      </c>
      <c r="M103" s="152">
        <v>1.8604999999999996</v>
      </c>
      <c r="N103" s="152">
        <v>71.7068</v>
      </c>
      <c r="O103" s="152">
        <v>14.588499999999998</v>
      </c>
      <c r="P103" s="151">
        <f t="shared" si="92"/>
        <v>90.5058</v>
      </c>
      <c r="Q103" s="152">
        <f t="shared" si="93"/>
        <v>4.15</v>
      </c>
      <c r="R103" s="152">
        <f t="shared" si="94"/>
        <v>9.975</v>
      </c>
      <c r="S103" s="152">
        <f t="shared" si="95"/>
        <v>180.28269999999992</v>
      </c>
      <c r="T103" s="152">
        <f t="shared" si="96"/>
        <v>80.19749999999998</v>
      </c>
      <c r="U103" s="151">
        <f t="shared" si="97"/>
        <v>274.6051999999999</v>
      </c>
      <c r="V103" s="133">
        <v>70.4569</v>
      </c>
      <c r="W103" s="133">
        <v>65.09469999999997</v>
      </c>
      <c r="X103" s="133">
        <v>117.86389999999999</v>
      </c>
      <c r="Y103" s="133">
        <v>300.6023000000002</v>
      </c>
      <c r="Z103" s="151">
        <f t="shared" si="98"/>
        <v>554.0178000000001</v>
      </c>
      <c r="AA103" s="152">
        <f t="shared" si="81"/>
        <v>74.60690000000001</v>
      </c>
      <c r="AB103" s="152">
        <f t="shared" si="82"/>
        <v>75.06969999999997</v>
      </c>
      <c r="AC103" s="152">
        <f t="shared" si="83"/>
        <v>298.1465999999999</v>
      </c>
      <c r="AD103" s="152">
        <f t="shared" si="84"/>
        <v>380.7998000000002</v>
      </c>
      <c r="AE103" s="151">
        <f t="shared" si="85"/>
        <v>828.623</v>
      </c>
      <c r="AF103" s="44">
        <f t="shared" si="86"/>
        <v>0.22217510254965153</v>
      </c>
      <c r="AG103" s="44">
        <f t="shared" si="87"/>
        <v>0.10922433965747992</v>
      </c>
      <c r="AH103" s="98">
        <f t="shared" si="88"/>
        <v>0.33139944220713147</v>
      </c>
      <c r="AI103" s="99">
        <f t="shared" si="89"/>
        <v>0.6686005577928684</v>
      </c>
      <c r="AJ103" s="98">
        <f t="shared" si="90"/>
        <v>0.9999999999999999</v>
      </c>
    </row>
    <row r="104" spans="1:36" ht="12.75">
      <c r="A104" s="96">
        <v>5</v>
      </c>
      <c r="B104" s="96">
        <v>5.2</v>
      </c>
      <c r="C104" s="91">
        <v>410</v>
      </c>
      <c r="D104" s="97">
        <v>20</v>
      </c>
      <c r="E104" s="41">
        <v>6300</v>
      </c>
      <c r="F104" s="38" t="s">
        <v>38</v>
      </c>
      <c r="G104" s="133"/>
      <c r="H104" s="133">
        <v>0.4967000000000001</v>
      </c>
      <c r="I104" s="133">
        <v>2.3642000000000003</v>
      </c>
      <c r="J104" s="133">
        <v>7.5834</v>
      </c>
      <c r="K104" s="151">
        <f t="shared" si="91"/>
        <v>10.4443</v>
      </c>
      <c r="L104" s="152"/>
      <c r="M104" s="152"/>
      <c r="N104" s="152"/>
      <c r="O104" s="152"/>
      <c r="P104" s="151">
        <f t="shared" si="92"/>
        <v>0</v>
      </c>
      <c r="Q104" s="152">
        <f t="shared" si="93"/>
        <v>0</v>
      </c>
      <c r="R104" s="152">
        <f t="shared" si="94"/>
        <v>0.4967000000000001</v>
      </c>
      <c r="S104" s="152">
        <f t="shared" si="95"/>
        <v>2.3642000000000003</v>
      </c>
      <c r="T104" s="152">
        <f t="shared" si="96"/>
        <v>7.5834</v>
      </c>
      <c r="U104" s="151">
        <f t="shared" si="97"/>
        <v>10.4443</v>
      </c>
      <c r="V104" s="133">
        <v>4.6667000000000005</v>
      </c>
      <c r="W104" s="133">
        <v>19.057000000000002</v>
      </c>
      <c r="X104" s="133">
        <v>27.1431</v>
      </c>
      <c r="Y104" s="133">
        <v>99.87050000000005</v>
      </c>
      <c r="Z104" s="151">
        <f t="shared" si="98"/>
        <v>150.73730000000006</v>
      </c>
      <c r="AA104" s="152">
        <f t="shared" si="81"/>
        <v>4.6667000000000005</v>
      </c>
      <c r="AB104" s="152">
        <f t="shared" si="82"/>
        <v>19.553700000000003</v>
      </c>
      <c r="AC104" s="152">
        <f t="shared" si="83"/>
        <v>29.5073</v>
      </c>
      <c r="AD104" s="152">
        <f t="shared" si="84"/>
        <v>107.45390000000005</v>
      </c>
      <c r="AE104" s="151">
        <f t="shared" si="85"/>
        <v>161.18160000000006</v>
      </c>
      <c r="AF104" s="44">
        <f t="shared" si="86"/>
        <v>0.06479833926453141</v>
      </c>
      <c r="AG104" s="44">
        <f t="shared" si="87"/>
        <v>0</v>
      </c>
      <c r="AH104" s="98">
        <f t="shared" si="88"/>
        <v>0.06479833926453141</v>
      </c>
      <c r="AI104" s="99">
        <f t="shared" si="89"/>
        <v>0.9352016607354686</v>
      </c>
      <c r="AJ104" s="98">
        <f t="shared" si="90"/>
        <v>1</v>
      </c>
    </row>
    <row r="105" spans="1:36" ht="12.75">
      <c r="A105" s="96">
        <v>5</v>
      </c>
      <c r="B105" s="96">
        <v>5.3</v>
      </c>
      <c r="C105" s="91">
        <v>500</v>
      </c>
      <c r="D105" s="97">
        <v>60</v>
      </c>
      <c r="E105" s="41">
        <v>6400</v>
      </c>
      <c r="F105" s="38" t="s">
        <v>39</v>
      </c>
      <c r="G105" s="133">
        <v>2.1</v>
      </c>
      <c r="H105" s="133">
        <v>0.9479000000000002</v>
      </c>
      <c r="I105" s="133">
        <v>53.4075</v>
      </c>
      <c r="J105" s="133">
        <v>23.479900000000004</v>
      </c>
      <c r="K105" s="151">
        <f t="shared" si="91"/>
        <v>79.9353</v>
      </c>
      <c r="L105" s="152"/>
      <c r="M105" s="152"/>
      <c r="N105" s="152">
        <v>7.622299999999998</v>
      </c>
      <c r="O105" s="152">
        <v>1.8</v>
      </c>
      <c r="P105" s="151">
        <f t="shared" si="92"/>
        <v>9.422299999999998</v>
      </c>
      <c r="Q105" s="152">
        <f t="shared" si="93"/>
        <v>2.1</v>
      </c>
      <c r="R105" s="152">
        <f t="shared" si="94"/>
        <v>0.9479000000000002</v>
      </c>
      <c r="S105" s="152">
        <f t="shared" si="95"/>
        <v>61.029799999999994</v>
      </c>
      <c r="T105" s="152">
        <f t="shared" si="96"/>
        <v>25.279900000000005</v>
      </c>
      <c r="U105" s="151">
        <f t="shared" si="97"/>
        <v>89.35759999999999</v>
      </c>
      <c r="V105" s="133">
        <v>17.9584</v>
      </c>
      <c r="W105" s="133">
        <v>15.390899999999998</v>
      </c>
      <c r="X105" s="133">
        <v>68.21300000000002</v>
      </c>
      <c r="Y105" s="133">
        <v>121.17550000000003</v>
      </c>
      <c r="Z105" s="151">
        <f t="shared" si="98"/>
        <v>222.73780000000005</v>
      </c>
      <c r="AA105" s="152">
        <f t="shared" si="81"/>
        <v>20.058400000000002</v>
      </c>
      <c r="AB105" s="152">
        <f t="shared" si="82"/>
        <v>16.3388</v>
      </c>
      <c r="AC105" s="152">
        <f t="shared" si="83"/>
        <v>129.24280000000002</v>
      </c>
      <c r="AD105" s="152">
        <f t="shared" si="84"/>
        <v>146.45540000000003</v>
      </c>
      <c r="AE105" s="151">
        <f t="shared" si="85"/>
        <v>312.09540000000004</v>
      </c>
      <c r="AF105" s="44">
        <f t="shared" si="86"/>
        <v>0.25612456960275604</v>
      </c>
      <c r="AG105" s="44">
        <f t="shared" si="87"/>
        <v>0.0301904481770638</v>
      </c>
      <c r="AH105" s="98">
        <f t="shared" si="88"/>
        <v>0.2863150177798198</v>
      </c>
      <c r="AI105" s="99">
        <f t="shared" si="89"/>
        <v>0.7136849822201802</v>
      </c>
      <c r="AJ105" s="98">
        <f t="shared" si="90"/>
        <v>1</v>
      </c>
    </row>
    <row r="106" spans="1:36" ht="12.75">
      <c r="A106" s="96">
        <v>5</v>
      </c>
      <c r="B106" s="96">
        <v>5.4</v>
      </c>
      <c r="C106" s="91" t="s">
        <v>128</v>
      </c>
      <c r="D106" s="97">
        <v>20</v>
      </c>
      <c r="E106" s="41">
        <v>6500</v>
      </c>
      <c r="F106" s="38" t="s">
        <v>40</v>
      </c>
      <c r="G106" s="133"/>
      <c r="H106" s="133"/>
      <c r="I106" s="133"/>
      <c r="J106" s="133"/>
      <c r="K106" s="151"/>
      <c r="L106" s="152"/>
      <c r="M106" s="152"/>
      <c r="N106" s="152"/>
      <c r="O106" s="152"/>
      <c r="P106" s="151"/>
      <c r="Q106" s="152">
        <f t="shared" si="93"/>
        <v>0</v>
      </c>
      <c r="R106" s="152">
        <f t="shared" si="94"/>
        <v>0</v>
      </c>
      <c r="S106" s="152">
        <f t="shared" si="95"/>
        <v>0</v>
      </c>
      <c r="T106" s="152">
        <f t="shared" si="96"/>
        <v>0</v>
      </c>
      <c r="U106" s="151"/>
      <c r="V106" s="133"/>
      <c r="W106" s="133"/>
      <c r="X106" s="133"/>
      <c r="Y106" s="133"/>
      <c r="Z106" s="151"/>
      <c r="AA106" s="152">
        <f t="shared" si="81"/>
        <v>0</v>
      </c>
      <c r="AB106" s="152">
        <f t="shared" si="82"/>
        <v>0</v>
      </c>
      <c r="AC106" s="152">
        <f t="shared" si="83"/>
        <v>0</v>
      </c>
      <c r="AD106" s="152">
        <f t="shared" si="84"/>
        <v>0</v>
      </c>
      <c r="AE106" s="151">
        <f t="shared" si="85"/>
        <v>0</v>
      </c>
      <c r="AF106" s="44">
        <f t="shared" si="86"/>
        <v>0</v>
      </c>
      <c r="AG106" s="44">
        <f t="shared" si="87"/>
        <v>0</v>
      </c>
      <c r="AH106" s="98">
        <f t="shared" si="88"/>
        <v>0</v>
      </c>
      <c r="AI106" s="99">
        <f t="shared" si="89"/>
        <v>0</v>
      </c>
      <c r="AJ106" s="98">
        <f t="shared" si="90"/>
        <v>0</v>
      </c>
    </row>
    <row r="107" spans="1:36" ht="12.75">
      <c r="A107" s="90">
        <v>5</v>
      </c>
      <c r="B107" s="90">
        <v>5.5</v>
      </c>
      <c r="C107" s="91"/>
      <c r="D107" s="92">
        <v>20</v>
      </c>
      <c r="E107" s="41">
        <v>6100</v>
      </c>
      <c r="F107" s="38" t="s">
        <v>129</v>
      </c>
      <c r="G107" s="133"/>
      <c r="H107" s="133">
        <v>0.0708</v>
      </c>
      <c r="I107" s="133">
        <v>0.927</v>
      </c>
      <c r="J107" s="133">
        <v>0.4215</v>
      </c>
      <c r="K107" s="151"/>
      <c r="L107" s="152"/>
      <c r="M107" s="152"/>
      <c r="N107" s="152"/>
      <c r="O107" s="152"/>
      <c r="P107" s="151"/>
      <c r="Q107" s="152">
        <f t="shared" si="93"/>
        <v>0</v>
      </c>
      <c r="R107" s="152">
        <f t="shared" si="94"/>
        <v>0.0708</v>
      </c>
      <c r="S107" s="152">
        <f t="shared" si="95"/>
        <v>0.927</v>
      </c>
      <c r="T107" s="152">
        <f t="shared" si="96"/>
        <v>0.4215</v>
      </c>
      <c r="U107" s="151"/>
      <c r="V107" s="133"/>
      <c r="W107" s="133">
        <v>1.0695000000000001</v>
      </c>
      <c r="X107" s="133">
        <v>2.1</v>
      </c>
      <c r="Y107" s="133">
        <v>14.0333</v>
      </c>
      <c r="Z107" s="151"/>
      <c r="AA107" s="152">
        <f t="shared" si="81"/>
        <v>0</v>
      </c>
      <c r="AB107" s="152">
        <f t="shared" si="82"/>
        <v>1.1403</v>
      </c>
      <c r="AC107" s="152">
        <f t="shared" si="83"/>
        <v>3.027</v>
      </c>
      <c r="AD107" s="152">
        <f t="shared" si="84"/>
        <v>14.4548</v>
      </c>
      <c r="AE107" s="151">
        <f t="shared" si="85"/>
        <v>18.6221</v>
      </c>
      <c r="AF107" s="44">
        <f t="shared" si="86"/>
        <v>0</v>
      </c>
      <c r="AG107" s="44">
        <f t="shared" si="87"/>
        <v>0</v>
      </c>
      <c r="AH107" s="98">
        <f t="shared" si="88"/>
        <v>0</v>
      </c>
      <c r="AI107" s="99">
        <f t="shared" si="89"/>
        <v>0</v>
      </c>
      <c r="AJ107" s="98">
        <f t="shared" si="90"/>
        <v>0</v>
      </c>
    </row>
    <row r="108" spans="1:36" ht="12.75">
      <c r="A108" s="106"/>
      <c r="B108" s="106"/>
      <c r="C108" s="107"/>
      <c r="D108" s="108"/>
      <c r="E108" s="109">
        <v>7</v>
      </c>
      <c r="F108" s="110" t="s">
        <v>42</v>
      </c>
      <c r="G108" s="155">
        <f>SUMIF(FB,SHIS,G:G)</f>
        <v>0</v>
      </c>
      <c r="H108" s="155">
        <f>SUMIF(FB,SHIS,H:H)</f>
        <v>3.9936000000000003</v>
      </c>
      <c r="I108" s="155">
        <f>SUMIF(FB,SHIS,I:I)</f>
        <v>11.610800000000001</v>
      </c>
      <c r="J108" s="155">
        <f>SUMIF(FB,SHIS,J:J)</f>
        <v>3.9417</v>
      </c>
      <c r="K108" s="156">
        <f aca="true" t="shared" si="99" ref="K108:K117">SUM(G108:J108)</f>
        <v>19.546100000000003</v>
      </c>
      <c r="L108" s="155">
        <f>SUMIF(FB,SHIS,L:L)</f>
        <v>0</v>
      </c>
      <c r="M108" s="155">
        <f>SUMIF(FB,SHIS,M:M)</f>
        <v>0</v>
      </c>
      <c r="N108" s="155">
        <f>SUMIF(FB,SHIS,N:N)</f>
        <v>1.4417</v>
      </c>
      <c r="O108" s="155">
        <f>SUMIF(FB,SHIS,O:O)</f>
        <v>0</v>
      </c>
      <c r="P108" s="156">
        <f aca="true" t="shared" si="100" ref="P108:P117">SUM(L108:O108)</f>
        <v>1.4417</v>
      </c>
      <c r="Q108" s="155">
        <f t="shared" si="93"/>
        <v>0</v>
      </c>
      <c r="R108" s="155">
        <f t="shared" si="94"/>
        <v>3.9936000000000003</v>
      </c>
      <c r="S108" s="155">
        <f t="shared" si="95"/>
        <v>13.052500000000002</v>
      </c>
      <c r="T108" s="155">
        <f t="shared" si="96"/>
        <v>3.9417</v>
      </c>
      <c r="U108" s="156">
        <f aca="true" t="shared" si="101" ref="U108:U117">SUM(Q108:T108)</f>
        <v>20.987800000000004</v>
      </c>
      <c r="V108" s="155">
        <f>SUMIF(FB,SHIS,V:V)</f>
        <v>4</v>
      </c>
      <c r="W108" s="155">
        <f>SUMIF(FB,SHIS,W:W)</f>
        <v>12.541300000000003</v>
      </c>
      <c r="X108" s="155">
        <f>SUMIF(FB,SHIS,X:X)</f>
        <v>8.1521</v>
      </c>
      <c r="Y108" s="155">
        <f>SUMIF(FB,SHIS,Y:Y)</f>
        <v>7.716399999999999</v>
      </c>
      <c r="Z108" s="156">
        <f aca="true" t="shared" si="102" ref="Z108:Z117">SUM(V108:Y108)</f>
        <v>32.409800000000004</v>
      </c>
      <c r="AA108" s="155">
        <f t="shared" si="81"/>
        <v>4</v>
      </c>
      <c r="AB108" s="155">
        <f t="shared" si="82"/>
        <v>16.534900000000004</v>
      </c>
      <c r="AC108" s="155">
        <f t="shared" si="83"/>
        <v>21.204600000000003</v>
      </c>
      <c r="AD108" s="155">
        <f t="shared" si="84"/>
        <v>11.6581</v>
      </c>
      <c r="AE108" s="156">
        <f t="shared" si="85"/>
        <v>53.397600000000004</v>
      </c>
      <c r="AF108" s="111">
        <f t="shared" si="86"/>
        <v>0.36604828681438867</v>
      </c>
      <c r="AG108" s="111">
        <f t="shared" si="87"/>
        <v>0.026999340794342814</v>
      </c>
      <c r="AH108" s="112">
        <f t="shared" si="88"/>
        <v>0.39304762760873146</v>
      </c>
      <c r="AI108" s="113">
        <f t="shared" si="89"/>
        <v>0.6069523723912685</v>
      </c>
      <c r="AJ108" s="112">
        <f t="shared" si="90"/>
        <v>1</v>
      </c>
    </row>
    <row r="109" spans="1:36" ht="12.75">
      <c r="A109" s="90">
        <v>7</v>
      </c>
      <c r="B109" s="90">
        <v>7</v>
      </c>
      <c r="C109" s="91">
        <v>99</v>
      </c>
      <c r="D109" s="92">
        <v>7</v>
      </c>
      <c r="E109" s="41">
        <v>1000</v>
      </c>
      <c r="F109" s="38" t="s">
        <v>130</v>
      </c>
      <c r="G109" s="133"/>
      <c r="H109" s="133">
        <v>0.7132999999999999</v>
      </c>
      <c r="I109" s="133">
        <v>2.7498</v>
      </c>
      <c r="J109" s="133">
        <v>1.0584</v>
      </c>
      <c r="K109" s="151">
        <f t="shared" si="99"/>
        <v>4.5215</v>
      </c>
      <c r="L109" s="152"/>
      <c r="M109" s="152"/>
      <c r="N109" s="152">
        <v>1.4417</v>
      </c>
      <c r="O109" s="152"/>
      <c r="P109" s="151">
        <f t="shared" si="100"/>
        <v>1.4417</v>
      </c>
      <c r="Q109" s="152">
        <f t="shared" si="93"/>
        <v>0</v>
      </c>
      <c r="R109" s="152">
        <f t="shared" si="94"/>
        <v>0.7132999999999999</v>
      </c>
      <c r="S109" s="152">
        <f t="shared" si="95"/>
        <v>4.1915</v>
      </c>
      <c r="T109" s="152">
        <f t="shared" si="96"/>
        <v>1.0584</v>
      </c>
      <c r="U109" s="151">
        <f t="shared" si="101"/>
        <v>5.9632</v>
      </c>
      <c r="V109" s="133">
        <v>1</v>
      </c>
      <c r="W109" s="133">
        <v>0.8175</v>
      </c>
      <c r="X109" s="133">
        <v>3.0811999999999995</v>
      </c>
      <c r="Y109" s="133">
        <v>3.1466</v>
      </c>
      <c r="Z109" s="151">
        <f t="shared" si="102"/>
        <v>8.0453</v>
      </c>
      <c r="AA109" s="152">
        <f t="shared" si="81"/>
        <v>1</v>
      </c>
      <c r="AB109" s="152">
        <f t="shared" si="82"/>
        <v>1.5308</v>
      </c>
      <c r="AC109" s="152">
        <f t="shared" si="83"/>
        <v>7.272699999999999</v>
      </c>
      <c r="AD109" s="152">
        <f t="shared" si="84"/>
        <v>4.205</v>
      </c>
      <c r="AE109" s="151">
        <f t="shared" si="85"/>
        <v>14.0085</v>
      </c>
      <c r="AF109" s="44">
        <f t="shared" si="86"/>
        <v>0.3227683192347503</v>
      </c>
      <c r="AG109" s="44">
        <f t="shared" si="87"/>
        <v>0.1029160866616697</v>
      </c>
      <c r="AH109" s="98">
        <f t="shared" si="88"/>
        <v>0.42568440589642</v>
      </c>
      <c r="AI109" s="99">
        <f t="shared" si="89"/>
        <v>0.5743155941035799</v>
      </c>
      <c r="AJ109" s="98">
        <f t="shared" si="90"/>
        <v>0.9999999999999999</v>
      </c>
    </row>
    <row r="110" spans="1:36" ht="12.75">
      <c r="A110" s="96">
        <v>7</v>
      </c>
      <c r="B110" s="96">
        <v>7</v>
      </c>
      <c r="C110" s="91">
        <v>900</v>
      </c>
      <c r="D110" s="97">
        <v>78</v>
      </c>
      <c r="E110" s="41">
        <v>2130</v>
      </c>
      <c r="F110" s="38" t="s">
        <v>131</v>
      </c>
      <c r="G110" s="133"/>
      <c r="H110" s="133">
        <v>0.5178</v>
      </c>
      <c r="I110" s="133"/>
      <c r="J110" s="133">
        <v>0.4583</v>
      </c>
      <c r="K110" s="151">
        <f t="shared" si="99"/>
        <v>0.9761</v>
      </c>
      <c r="L110" s="152"/>
      <c r="M110" s="152"/>
      <c r="N110" s="152"/>
      <c r="O110" s="152"/>
      <c r="P110" s="151">
        <f t="shared" si="100"/>
        <v>0</v>
      </c>
      <c r="Q110" s="152">
        <f t="shared" si="93"/>
        <v>0</v>
      </c>
      <c r="R110" s="152">
        <f t="shared" si="94"/>
        <v>0.5178</v>
      </c>
      <c r="S110" s="152">
        <f t="shared" si="95"/>
        <v>0</v>
      </c>
      <c r="T110" s="152">
        <f t="shared" si="96"/>
        <v>0.4583</v>
      </c>
      <c r="U110" s="151">
        <f t="shared" si="101"/>
        <v>0.9761</v>
      </c>
      <c r="V110" s="133">
        <v>2</v>
      </c>
      <c r="W110" s="133">
        <v>11.723800000000002</v>
      </c>
      <c r="X110" s="133">
        <v>2.9584000000000006</v>
      </c>
      <c r="Y110" s="133">
        <v>2.5060000000000002</v>
      </c>
      <c r="Z110" s="151">
        <f t="shared" si="102"/>
        <v>19.188200000000002</v>
      </c>
      <c r="AA110" s="152">
        <f aca="true" t="shared" si="103" ref="AA110:AA117">Q110+V110</f>
        <v>2</v>
      </c>
      <c r="AB110" s="152">
        <f aca="true" t="shared" si="104" ref="AB110:AB117">R110+W110</f>
        <v>12.241600000000002</v>
      </c>
      <c r="AC110" s="152">
        <f aca="true" t="shared" si="105" ref="AC110:AC117">S110+X110</f>
        <v>2.9584000000000006</v>
      </c>
      <c r="AD110" s="152">
        <f aca="true" t="shared" si="106" ref="AD110:AD117">T110+Y110</f>
        <v>2.9643</v>
      </c>
      <c r="AE110" s="151">
        <f aca="true" t="shared" si="107" ref="AE110:AE117">SUM(AA110:AD110)</f>
        <v>20.164300000000004</v>
      </c>
      <c r="AF110" s="44">
        <f aca="true" t="shared" si="108" ref="AF110:AF117">IF(ISERROR(K110/$AE110),0,K110/$AE110)</f>
        <v>0.048407333753217305</v>
      </c>
      <c r="AG110" s="44">
        <f aca="true" t="shared" si="109" ref="AG110:AG117">IF(ISERROR(P110/$AE110),0,P110/$AE110)</f>
        <v>0</v>
      </c>
      <c r="AH110" s="98">
        <f aca="true" t="shared" si="110" ref="AH110:AH117">SUM(AF110:AG110)</f>
        <v>0.048407333753217305</v>
      </c>
      <c r="AI110" s="99">
        <f aca="true" t="shared" si="111" ref="AI110:AI117">IF(ISERROR(Z110/$AE110),0,Z110/$AE110)</f>
        <v>0.9515926662467826</v>
      </c>
      <c r="AJ110" s="98">
        <f aca="true" t="shared" si="112" ref="AJ110:AJ117">SUM(AH110:AI110)</f>
        <v>0.9999999999999999</v>
      </c>
    </row>
    <row r="111" spans="1:36" ht="12.75">
      <c r="A111" s="96">
        <v>7</v>
      </c>
      <c r="B111" s="96">
        <v>7</v>
      </c>
      <c r="C111" s="91" t="s">
        <v>132</v>
      </c>
      <c r="D111" s="97">
        <v>11</v>
      </c>
      <c r="E111" s="41">
        <v>9000</v>
      </c>
      <c r="F111" s="38" t="s">
        <v>137</v>
      </c>
      <c r="G111" s="133"/>
      <c r="H111" s="133"/>
      <c r="I111" s="133"/>
      <c r="J111" s="133"/>
      <c r="K111" s="151">
        <f t="shared" si="99"/>
        <v>0</v>
      </c>
      <c r="L111" s="152"/>
      <c r="M111" s="152"/>
      <c r="N111" s="152"/>
      <c r="O111" s="152"/>
      <c r="P111" s="151">
        <f t="shared" si="100"/>
        <v>0</v>
      </c>
      <c r="Q111" s="152">
        <f t="shared" si="93"/>
        <v>0</v>
      </c>
      <c r="R111" s="152">
        <f t="shared" si="94"/>
        <v>0</v>
      </c>
      <c r="S111" s="152">
        <f t="shared" si="95"/>
        <v>0</v>
      </c>
      <c r="T111" s="152">
        <f t="shared" si="96"/>
        <v>0</v>
      </c>
      <c r="U111" s="151">
        <f t="shared" si="101"/>
        <v>0</v>
      </c>
      <c r="V111" s="133"/>
      <c r="W111" s="133"/>
      <c r="X111" s="133"/>
      <c r="Y111" s="133"/>
      <c r="Z111" s="151">
        <f t="shared" si="102"/>
        <v>0</v>
      </c>
      <c r="AA111" s="152">
        <f t="shared" si="103"/>
        <v>0</v>
      </c>
      <c r="AB111" s="152">
        <f t="shared" si="104"/>
        <v>0</v>
      </c>
      <c r="AC111" s="152">
        <f t="shared" si="105"/>
        <v>0</v>
      </c>
      <c r="AD111" s="152">
        <f t="shared" si="106"/>
        <v>0</v>
      </c>
      <c r="AE111" s="151">
        <f t="shared" si="107"/>
        <v>0</v>
      </c>
      <c r="AF111" s="44">
        <f t="shared" si="108"/>
        <v>0</v>
      </c>
      <c r="AG111" s="44">
        <f t="shared" si="109"/>
        <v>0</v>
      </c>
      <c r="AH111" s="98">
        <f t="shared" si="110"/>
        <v>0</v>
      </c>
      <c r="AI111" s="99">
        <f t="shared" si="111"/>
        <v>0</v>
      </c>
      <c r="AJ111" s="98">
        <f t="shared" si="112"/>
        <v>0</v>
      </c>
    </row>
    <row r="112" spans="1:36" ht="12.75">
      <c r="A112" s="116">
        <v>7</v>
      </c>
      <c r="B112" s="116">
        <v>7</v>
      </c>
      <c r="C112" s="101"/>
      <c r="D112" s="117">
        <v>7</v>
      </c>
      <c r="E112" s="41">
        <v>9002</v>
      </c>
      <c r="F112" s="38" t="s">
        <v>133</v>
      </c>
      <c r="G112" s="133"/>
      <c r="H112" s="133">
        <v>2.7625</v>
      </c>
      <c r="I112" s="133">
        <v>8.861</v>
      </c>
      <c r="J112" s="133">
        <v>2.425</v>
      </c>
      <c r="K112" s="151">
        <f t="shared" si="99"/>
        <v>14.0485</v>
      </c>
      <c r="L112" s="152"/>
      <c r="M112" s="152"/>
      <c r="N112" s="152"/>
      <c r="O112" s="152"/>
      <c r="P112" s="151">
        <f t="shared" si="100"/>
        <v>0</v>
      </c>
      <c r="Q112" s="152">
        <f t="shared" si="93"/>
        <v>0</v>
      </c>
      <c r="R112" s="152">
        <f t="shared" si="94"/>
        <v>2.7625</v>
      </c>
      <c r="S112" s="152">
        <f t="shared" si="95"/>
        <v>8.861</v>
      </c>
      <c r="T112" s="152">
        <f t="shared" si="96"/>
        <v>2.425</v>
      </c>
      <c r="U112" s="151">
        <f t="shared" si="101"/>
        <v>14.0485</v>
      </c>
      <c r="V112" s="133">
        <v>1</v>
      </c>
      <c r="W112" s="133"/>
      <c r="X112" s="133">
        <v>2.1125</v>
      </c>
      <c r="Y112" s="133">
        <v>2.0637999999999996</v>
      </c>
      <c r="Z112" s="151">
        <f t="shared" si="102"/>
        <v>5.1762999999999995</v>
      </c>
      <c r="AA112" s="152">
        <f t="shared" si="103"/>
        <v>1</v>
      </c>
      <c r="AB112" s="152">
        <f t="shared" si="104"/>
        <v>2.7625</v>
      </c>
      <c r="AC112" s="152">
        <f t="shared" si="105"/>
        <v>10.973500000000001</v>
      </c>
      <c r="AD112" s="152">
        <f t="shared" si="106"/>
        <v>4.4887999999999995</v>
      </c>
      <c r="AE112" s="151">
        <f t="shared" si="107"/>
        <v>19.224800000000002</v>
      </c>
      <c r="AF112" s="44">
        <f t="shared" si="108"/>
        <v>0.7307488244351046</v>
      </c>
      <c r="AG112" s="44">
        <f t="shared" si="109"/>
        <v>0</v>
      </c>
      <c r="AH112" s="98">
        <f t="shared" si="110"/>
        <v>0.7307488244351046</v>
      </c>
      <c r="AI112" s="99">
        <f t="shared" si="111"/>
        <v>0.2692511755648953</v>
      </c>
      <c r="AJ112" s="98">
        <f t="shared" si="112"/>
        <v>0.9999999999999999</v>
      </c>
    </row>
    <row r="113" spans="1:36" ht="12.75">
      <c r="A113" s="106"/>
      <c r="B113" s="106"/>
      <c r="C113" s="107"/>
      <c r="D113" s="108"/>
      <c r="E113" s="109">
        <v>8</v>
      </c>
      <c r="F113" s="110" t="s">
        <v>134</v>
      </c>
      <c r="G113" s="155">
        <f>SUMIF(FBG,SHIS,G:G)</f>
        <v>0</v>
      </c>
      <c r="H113" s="155">
        <f>SUMIF(FBG,SHIS,H:H)</f>
        <v>0.2831</v>
      </c>
      <c r="I113" s="155">
        <f>SUMIF(FBG,SHIS,I:I)</f>
        <v>9.1825</v>
      </c>
      <c r="J113" s="155">
        <f>SUMIF(FBG,SHIS,J:J)</f>
        <v>14.299799999999998</v>
      </c>
      <c r="K113" s="156">
        <f t="shared" si="99"/>
        <v>23.765399999999996</v>
      </c>
      <c r="L113" s="155">
        <f>SUMIF(FBG,SHIS,L:L)</f>
        <v>0</v>
      </c>
      <c r="M113" s="155">
        <f>SUMIF(FBG,SHIS,M:M)</f>
        <v>0</v>
      </c>
      <c r="N113" s="155">
        <f>SUMIF(FBG,SHIS,N:N)</f>
        <v>1</v>
      </c>
      <c r="O113" s="155">
        <f>SUMIF(FBG,SHIS,O:O)</f>
        <v>0</v>
      </c>
      <c r="P113" s="156">
        <f t="shared" si="100"/>
        <v>1</v>
      </c>
      <c r="Q113" s="155">
        <f t="shared" si="93"/>
        <v>0</v>
      </c>
      <c r="R113" s="155">
        <f t="shared" si="94"/>
        <v>0.2831</v>
      </c>
      <c r="S113" s="155">
        <f t="shared" si="95"/>
        <v>10.1825</v>
      </c>
      <c r="T113" s="155">
        <f t="shared" si="96"/>
        <v>14.299799999999998</v>
      </c>
      <c r="U113" s="156">
        <f t="shared" si="101"/>
        <v>24.765399999999996</v>
      </c>
      <c r="V113" s="155">
        <f>SUMIF(FBG,SHIS,V:V)</f>
        <v>3.6667</v>
      </c>
      <c r="W113" s="155">
        <f>SUMIF(FBG,SHIS,W:W)</f>
        <v>12.443899999999996</v>
      </c>
      <c r="X113" s="155">
        <f>SUMIF(FBG,SHIS,X:X)</f>
        <v>26.0248</v>
      </c>
      <c r="Y113" s="155">
        <f>SUMIF(FBG,SHIS,Y:Y)</f>
        <v>211.70440000000002</v>
      </c>
      <c r="Z113" s="156">
        <f t="shared" si="102"/>
        <v>253.83980000000003</v>
      </c>
      <c r="AA113" s="155">
        <f t="shared" si="103"/>
        <v>3.6667</v>
      </c>
      <c r="AB113" s="155">
        <f t="shared" si="104"/>
        <v>12.726999999999995</v>
      </c>
      <c r="AC113" s="155">
        <f t="shared" si="105"/>
        <v>36.2073</v>
      </c>
      <c r="AD113" s="155">
        <f t="shared" si="106"/>
        <v>226.00420000000003</v>
      </c>
      <c r="AE113" s="156">
        <f t="shared" si="107"/>
        <v>278.6052</v>
      </c>
      <c r="AF113" s="111">
        <f t="shared" si="108"/>
        <v>0.08530135115927483</v>
      </c>
      <c r="AG113" s="111">
        <f t="shared" si="109"/>
        <v>0.003589308455118569</v>
      </c>
      <c r="AH113" s="112">
        <f t="shared" si="110"/>
        <v>0.0888906596143934</v>
      </c>
      <c r="AI113" s="113">
        <f t="shared" si="111"/>
        <v>0.9111093403856066</v>
      </c>
      <c r="AJ113" s="112">
        <f t="shared" si="112"/>
        <v>1</v>
      </c>
    </row>
    <row r="114" spans="1:36" ht="12.75">
      <c r="A114" s="96">
        <v>8</v>
      </c>
      <c r="B114" s="96">
        <v>8.2</v>
      </c>
      <c r="C114" s="96"/>
      <c r="D114" s="97">
        <v>2</v>
      </c>
      <c r="E114" s="41">
        <v>650</v>
      </c>
      <c r="F114" s="38" t="s">
        <v>45</v>
      </c>
      <c r="G114" s="133"/>
      <c r="H114" s="133"/>
      <c r="I114" s="133"/>
      <c r="J114" s="133">
        <v>0.3083</v>
      </c>
      <c r="K114" s="151">
        <f t="shared" si="99"/>
        <v>0.3083</v>
      </c>
      <c r="L114" s="152"/>
      <c r="M114" s="152"/>
      <c r="N114" s="152"/>
      <c r="O114" s="152"/>
      <c r="P114" s="151">
        <f t="shared" si="100"/>
        <v>0</v>
      </c>
      <c r="Q114" s="152">
        <f t="shared" si="93"/>
        <v>0</v>
      </c>
      <c r="R114" s="152">
        <f t="shared" si="94"/>
        <v>0</v>
      </c>
      <c r="S114" s="152">
        <f t="shared" si="95"/>
        <v>0</v>
      </c>
      <c r="T114" s="152">
        <f t="shared" si="96"/>
        <v>0.3083</v>
      </c>
      <c r="U114" s="151">
        <f t="shared" si="101"/>
        <v>0.3083</v>
      </c>
      <c r="V114" s="133"/>
      <c r="W114" s="133"/>
      <c r="X114" s="133">
        <v>0.3203</v>
      </c>
      <c r="Y114" s="133">
        <v>11.953600000000003</v>
      </c>
      <c r="Z114" s="151">
        <f t="shared" si="102"/>
        <v>12.273900000000003</v>
      </c>
      <c r="AA114" s="152">
        <f t="shared" si="103"/>
        <v>0</v>
      </c>
      <c r="AB114" s="152">
        <f t="shared" si="104"/>
        <v>0</v>
      </c>
      <c r="AC114" s="152">
        <f t="shared" si="105"/>
        <v>0.3203</v>
      </c>
      <c r="AD114" s="152">
        <f t="shared" si="106"/>
        <v>12.261900000000004</v>
      </c>
      <c r="AE114" s="151">
        <f t="shared" si="107"/>
        <v>12.582200000000004</v>
      </c>
      <c r="AF114" s="44">
        <f t="shared" si="108"/>
        <v>0.02450286913258412</v>
      </c>
      <c r="AG114" s="44">
        <f t="shared" si="109"/>
        <v>0</v>
      </c>
      <c r="AH114" s="98">
        <f t="shared" si="110"/>
        <v>0.02450286913258412</v>
      </c>
      <c r="AI114" s="99">
        <f t="shared" si="111"/>
        <v>0.9754971308674159</v>
      </c>
      <c r="AJ114" s="98">
        <f t="shared" si="112"/>
        <v>1</v>
      </c>
    </row>
    <row r="115" spans="1:36" ht="12.75">
      <c r="A115" s="96">
        <v>8</v>
      </c>
      <c r="B115" s="96">
        <v>8.3</v>
      </c>
      <c r="C115" s="96"/>
      <c r="D115" s="97">
        <v>2</v>
      </c>
      <c r="E115" s="41">
        <v>660</v>
      </c>
      <c r="F115" s="38" t="s">
        <v>46</v>
      </c>
      <c r="G115" s="133"/>
      <c r="H115" s="133"/>
      <c r="I115" s="133"/>
      <c r="J115" s="133">
        <v>0.2</v>
      </c>
      <c r="K115" s="151">
        <f t="shared" si="99"/>
        <v>0.2</v>
      </c>
      <c r="L115" s="152"/>
      <c r="M115" s="152"/>
      <c r="N115" s="152"/>
      <c r="O115" s="152"/>
      <c r="P115" s="151">
        <f t="shared" si="100"/>
        <v>0</v>
      </c>
      <c r="Q115" s="152">
        <f t="shared" si="93"/>
        <v>0</v>
      </c>
      <c r="R115" s="152">
        <f t="shared" si="94"/>
        <v>0</v>
      </c>
      <c r="S115" s="152">
        <f t="shared" si="95"/>
        <v>0</v>
      </c>
      <c r="T115" s="152">
        <f t="shared" si="96"/>
        <v>0.2</v>
      </c>
      <c r="U115" s="151">
        <f t="shared" si="101"/>
        <v>0.2</v>
      </c>
      <c r="V115" s="133"/>
      <c r="W115" s="133">
        <v>0.0809</v>
      </c>
      <c r="X115" s="133"/>
      <c r="Y115" s="133">
        <v>99.66620000000005</v>
      </c>
      <c r="Z115" s="151">
        <f t="shared" si="102"/>
        <v>99.74710000000005</v>
      </c>
      <c r="AA115" s="152">
        <f t="shared" si="103"/>
        <v>0</v>
      </c>
      <c r="AB115" s="152">
        <f t="shared" si="104"/>
        <v>0.0809</v>
      </c>
      <c r="AC115" s="152">
        <f t="shared" si="105"/>
        <v>0</v>
      </c>
      <c r="AD115" s="152">
        <f t="shared" si="106"/>
        <v>99.86620000000005</v>
      </c>
      <c r="AE115" s="151">
        <f t="shared" si="107"/>
        <v>99.94710000000005</v>
      </c>
      <c r="AF115" s="44">
        <f t="shared" si="108"/>
        <v>0.0020010585599782274</v>
      </c>
      <c r="AG115" s="44">
        <f t="shared" si="109"/>
        <v>0</v>
      </c>
      <c r="AH115" s="98">
        <f t="shared" si="110"/>
        <v>0.0020010585599782274</v>
      </c>
      <c r="AI115" s="99">
        <f t="shared" si="111"/>
        <v>0.9979989414400218</v>
      </c>
      <c r="AJ115" s="98">
        <f t="shared" si="112"/>
        <v>1</v>
      </c>
    </row>
    <row r="116" spans="1:36" ht="12.75">
      <c r="A116" s="96">
        <v>8</v>
      </c>
      <c r="B116" s="96">
        <v>8.4</v>
      </c>
      <c r="C116" s="96"/>
      <c r="D116" s="97">
        <v>2</v>
      </c>
      <c r="E116" s="41">
        <v>750</v>
      </c>
      <c r="F116" s="38" t="s">
        <v>47</v>
      </c>
      <c r="G116" s="133"/>
      <c r="H116" s="133">
        <v>0.0639</v>
      </c>
      <c r="I116" s="133">
        <v>0.5083</v>
      </c>
      <c r="J116" s="133">
        <v>2.0538</v>
      </c>
      <c r="K116" s="151">
        <f t="shared" si="99"/>
        <v>2.626</v>
      </c>
      <c r="L116" s="152"/>
      <c r="M116" s="152"/>
      <c r="N116" s="152"/>
      <c r="O116" s="152"/>
      <c r="P116" s="151">
        <f t="shared" si="100"/>
        <v>0</v>
      </c>
      <c r="Q116" s="152">
        <f t="shared" si="93"/>
        <v>0</v>
      </c>
      <c r="R116" s="152">
        <f t="shared" si="94"/>
        <v>0.0639</v>
      </c>
      <c r="S116" s="152">
        <f t="shared" si="95"/>
        <v>0.5083</v>
      </c>
      <c r="T116" s="152">
        <f t="shared" si="96"/>
        <v>2.0538</v>
      </c>
      <c r="U116" s="151">
        <f t="shared" si="101"/>
        <v>2.626</v>
      </c>
      <c r="V116" s="133"/>
      <c r="W116" s="133">
        <v>11.042599999999997</v>
      </c>
      <c r="X116" s="133">
        <v>1.2917</v>
      </c>
      <c r="Y116" s="133">
        <v>8.0253</v>
      </c>
      <c r="Z116" s="151">
        <f t="shared" si="102"/>
        <v>20.359599999999997</v>
      </c>
      <c r="AA116" s="152">
        <f t="shared" si="103"/>
        <v>0</v>
      </c>
      <c r="AB116" s="152">
        <f t="shared" si="104"/>
        <v>11.106499999999997</v>
      </c>
      <c r="AC116" s="152">
        <f t="shared" si="105"/>
        <v>1.8</v>
      </c>
      <c r="AD116" s="152">
        <f t="shared" si="106"/>
        <v>10.0791</v>
      </c>
      <c r="AE116" s="151">
        <f t="shared" si="107"/>
        <v>22.985599999999998</v>
      </c>
      <c r="AF116" s="44">
        <f t="shared" si="108"/>
        <v>0.11424544062369484</v>
      </c>
      <c r="AG116" s="44">
        <f t="shared" si="109"/>
        <v>0</v>
      </c>
      <c r="AH116" s="98">
        <f t="shared" si="110"/>
        <v>0.11424544062369484</v>
      </c>
      <c r="AI116" s="99">
        <f t="shared" si="111"/>
        <v>0.8857545593763051</v>
      </c>
      <c r="AJ116" s="98">
        <f t="shared" si="112"/>
        <v>0.9999999999999999</v>
      </c>
    </row>
    <row r="117" spans="1:36" ht="12.75">
      <c r="A117" s="96">
        <v>8</v>
      </c>
      <c r="B117" s="96">
        <v>8.1</v>
      </c>
      <c r="C117" s="96"/>
      <c r="D117" s="97">
        <v>2</v>
      </c>
      <c r="E117" s="41">
        <v>850</v>
      </c>
      <c r="F117" s="38" t="s">
        <v>44</v>
      </c>
      <c r="G117" s="133"/>
      <c r="H117" s="133">
        <v>0.2192</v>
      </c>
      <c r="I117" s="133">
        <v>8.674199999999999</v>
      </c>
      <c r="J117" s="133">
        <v>11.737699999999998</v>
      </c>
      <c r="K117" s="151">
        <f t="shared" si="99"/>
        <v>20.631099999999996</v>
      </c>
      <c r="L117" s="152"/>
      <c r="M117" s="152"/>
      <c r="N117" s="152">
        <v>1</v>
      </c>
      <c r="O117" s="152"/>
      <c r="P117" s="151">
        <f t="shared" si="100"/>
        <v>1</v>
      </c>
      <c r="Q117" s="152">
        <f t="shared" si="93"/>
        <v>0</v>
      </c>
      <c r="R117" s="152">
        <f t="shared" si="94"/>
        <v>0.2192</v>
      </c>
      <c r="S117" s="152">
        <f t="shared" si="95"/>
        <v>9.674199999999999</v>
      </c>
      <c r="T117" s="152">
        <f t="shared" si="96"/>
        <v>11.737699999999998</v>
      </c>
      <c r="U117" s="151">
        <f t="shared" si="101"/>
        <v>21.631099999999996</v>
      </c>
      <c r="V117" s="133">
        <v>3.6667</v>
      </c>
      <c r="W117" s="133">
        <v>1.3204</v>
      </c>
      <c r="X117" s="133">
        <v>24.4128</v>
      </c>
      <c r="Y117" s="133">
        <v>92.05929999999998</v>
      </c>
      <c r="Z117" s="151">
        <f t="shared" si="102"/>
        <v>121.45919999999998</v>
      </c>
      <c r="AA117" s="152">
        <f t="shared" si="103"/>
        <v>3.6667</v>
      </c>
      <c r="AB117" s="152">
        <f t="shared" si="104"/>
        <v>1.5396</v>
      </c>
      <c r="AC117" s="152">
        <f t="shared" si="105"/>
        <v>34.087</v>
      </c>
      <c r="AD117" s="152">
        <f t="shared" si="106"/>
        <v>103.79699999999998</v>
      </c>
      <c r="AE117" s="151">
        <f t="shared" si="107"/>
        <v>143.09029999999998</v>
      </c>
      <c r="AF117" s="44">
        <f t="shared" si="108"/>
        <v>0.14418237993770366</v>
      </c>
      <c r="AG117" s="44">
        <f t="shared" si="109"/>
        <v>0.00698859391586991</v>
      </c>
      <c r="AH117" s="98">
        <f t="shared" si="110"/>
        <v>0.1511709738535736</v>
      </c>
      <c r="AI117" s="99">
        <f t="shared" si="111"/>
        <v>0.8488290261464264</v>
      </c>
      <c r="AJ117" s="98">
        <f t="shared" si="112"/>
        <v>1</v>
      </c>
    </row>
  </sheetData>
  <sheetProtection/>
  <mergeCells count="6">
    <mergeCell ref="AF1:AJ1"/>
    <mergeCell ref="G1:K1"/>
    <mergeCell ref="L1:P1"/>
    <mergeCell ref="V1:Z1"/>
    <mergeCell ref="AA1:AE1"/>
    <mergeCell ref="Q1:U1"/>
  </mergeCells>
  <printOptions/>
  <pageMargins left="0.41" right="0.42" top="0.5" bottom="0.6" header="0.39" footer="0.4"/>
  <pageSetup fitToHeight="0" fitToWidth="1" horizontalDpi="600" verticalDpi="600" orientation="landscape" paperSize="9" scale="69" r:id="rId2"/>
  <headerFooter alignWithMargins="0">
    <oddFooter>&amp;LUniversität Bern, Controllerdienst, &amp;D&amp;C&amp;F\&amp;A&amp;RSeite &amp;P von &amp;N</oddFooter>
  </headerFooter>
  <rowBreaks count="2" manualBreakCount="2">
    <brk id="44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Tschantré Gerhard</dc:creator>
  <cp:keywords/>
  <dc:description/>
  <cp:lastModifiedBy>tschantre</cp:lastModifiedBy>
  <dcterms:created xsi:type="dcterms:W3CDTF">2006-10-04T12:45:58Z</dcterms:created>
  <dcterms:modified xsi:type="dcterms:W3CDTF">2010-03-04T10:11:27Z</dcterms:modified>
  <cp:category/>
  <cp:version/>
  <cp:contentType/>
  <cp:contentStatus/>
</cp:coreProperties>
</file>