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3970" windowHeight="7410" activeTab="0"/>
  </bookViews>
  <sheets>
    <sheet name="Teilzeit" sheetId="1" r:id="rId1"/>
  </sheets>
  <externalReferences>
    <externalReference r:id="rId4"/>
  </externalReferences>
  <definedNames>
    <definedName name="Bereichsuche2Stat" localSheetId="0">'Teilzeit'!#REF!</definedName>
    <definedName name="BereichsucheStat" localSheetId="0">'Teilzeit'!#REF!</definedName>
    <definedName name="BereichsucheStat2" localSheetId="0">'Teilzeit'!#REF!</definedName>
    <definedName name="BereichwerteStat" localSheetId="0">'Teilzeit'!#REF!</definedName>
    <definedName name="Darstellung">1</definedName>
    <definedName name="DatenFach">'[1]Vorlage SHIS BE'!$B$47:$U$113</definedName>
    <definedName name="_xlnm.Print_Area" localSheetId="0">'Teilzeit'!$G$6:$AO$112</definedName>
    <definedName name="_xlnm.Print_Titles" localSheetId="0">'Teilzeit'!$D:$F,'Teilzeit'!$1:$5</definedName>
    <definedName name="Einrückung0">"  "</definedName>
    <definedName name="Einrückung1">" "</definedName>
    <definedName name="Einrückung2">"    "</definedName>
    <definedName name="Fak" localSheetId="0">'Teilzeit'!$D:$D</definedName>
    <definedName name="FB" localSheetId="0">'Teilzeit'!$B:$B</definedName>
    <definedName name="FBG" localSheetId="0">'Teilzeit'!$A:$A</definedName>
    <definedName name="FFTextDM" localSheetId="0">"           "&amp;VLOOKUP([0]!ID,DatenDM,COLUMN(DMKredit),FALSE)&amp;" "&amp;VLOOKUP([0]!ID,DatenDM,COLUMN(DMText1),FALSE)</definedName>
    <definedName name="FFTextDM">"           "&amp;VLOOKUP([0]!ID,DatenDM,COLUMN(DMKredit),FALSE)&amp;" "&amp;VLOOKUP([0]!ID,DatenDM,COLUMN(DMText1),FALSE)</definedName>
    <definedName name="File">'[1]Parameter'!$B$1</definedName>
    <definedName name="Filename">'[1]Parameter'!$B$2</definedName>
    <definedName name="gültig_bis">"31.12.2099"</definedName>
    <definedName name="gültig_von">"1.1.2002"</definedName>
    <definedName name="Jahr">2006</definedName>
    <definedName name="SHIS" localSheetId="0">'Teilzeit'!$E:$E</definedName>
    <definedName name="Spaltendifferenz">-1</definedName>
    <definedName name="STUDIS" localSheetId="0">'Teilzeit'!$C:$C</definedName>
    <definedName name="STUDISalt">'[1]Vorlage STUDIS BE'!$C:$C</definedName>
    <definedName name="Stufeneinrückung">" "</definedName>
    <definedName name="SuchSHISStat" localSheetId="0">'Teilzeit'!$E:$E</definedName>
    <definedName name="SuchWertStat" localSheetId="0">'Teilzeit'!$E:$E</definedName>
    <definedName name="upersSpalte">-1</definedName>
    <definedName name="Z_1E8CBBCA_0B77_4C95_844D_BAE48846A8F5_.wvu.PrintArea" localSheetId="0" hidden="1">'Teilzeit'!$G$6:$AO$112</definedName>
    <definedName name="Z_1E8CBBCA_0B77_4C95_844D_BAE48846A8F5_.wvu.PrintTitles" localSheetId="0" hidden="1">'Teilzeit'!$D:$F,'Teilzeit'!$1:$5</definedName>
    <definedName name="Ziel">'[1]Studierende'!$3:$3</definedName>
    <definedName name="Zielerreicht">'[1]Studierende'!$AA$1</definedName>
    <definedName name="ZielFrauen">'[1]Studierende'!$T:$T</definedName>
    <definedName name="Zielnichterreicht">'[1]Studierende'!$AA$2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<sst xmlns="http://schemas.openxmlformats.org/spreadsheetml/2006/main" count="254" uniqueCount="141">
  <si>
    <t>Professoren</t>
  </si>
  <si>
    <t>Dozierende</t>
  </si>
  <si>
    <t>Total Drittmittel</t>
  </si>
  <si>
    <t>Assistierende</t>
  </si>
  <si>
    <t>Admin. &amp; techn. Personal</t>
  </si>
  <si>
    <t>Anteil Teilzeitbeschäftigte &lt;90%</t>
  </si>
  <si>
    <t>Personen nach Teilzeitanstellung</t>
  </si>
  <si>
    <t>0-49%</t>
  </si>
  <si>
    <t>50-89%</t>
  </si>
  <si>
    <t>90-100%</t>
  </si>
  <si>
    <t>T&lt;90%</t>
  </si>
  <si>
    <t>Total</t>
  </si>
  <si>
    <t>Prof.</t>
  </si>
  <si>
    <t>Doz.</t>
  </si>
  <si>
    <t>Ass.</t>
  </si>
  <si>
    <t>Adm.</t>
  </si>
  <si>
    <t>Assi.</t>
  </si>
  <si>
    <t>A&amp;T</t>
  </si>
  <si>
    <t>Anz.</t>
  </si>
  <si>
    <t>%</t>
  </si>
  <si>
    <t>FBG</t>
  </si>
  <si>
    <t>FB</t>
  </si>
  <si>
    <t>STUDIS</t>
  </si>
  <si>
    <t>Fak</t>
  </si>
  <si>
    <t>SHIS</t>
  </si>
  <si>
    <t>Geistes. &amp; Sozialwisssenschaften</t>
  </si>
  <si>
    <t>T</t>
  </si>
  <si>
    <t>Theologie</t>
  </si>
  <si>
    <t>Sprach-+Literaturwissenschaften.</t>
  </si>
  <si>
    <t>Historische+Kulturwiss.</t>
  </si>
  <si>
    <t>Sozialwissenschaften</t>
  </si>
  <si>
    <t>Geist./Soz./Übrige (LLB, SLA, HLA I)</t>
  </si>
  <si>
    <t>Wirtschaftswissenschaften</t>
  </si>
  <si>
    <t>Recht</t>
  </si>
  <si>
    <t>Exakte &amp; Naturwissenschaften</t>
  </si>
  <si>
    <t>Exakte Wissenschaften</t>
  </si>
  <si>
    <t>Naturwissenschaften</t>
  </si>
  <si>
    <t>Exakte + Nat. (BES; HLA Nat)</t>
  </si>
  <si>
    <t>Medizin &amp; Pharmazie</t>
  </si>
  <si>
    <t>Humanmedizin/</t>
  </si>
  <si>
    <t>Zahnmedizin</t>
  </si>
  <si>
    <t>Veterinärmedizin</t>
  </si>
  <si>
    <t>Pharmazie</t>
  </si>
  <si>
    <t>Medizin Pharmazie Übriges</t>
  </si>
  <si>
    <t>Interdisz. (Sport, Ökologie)</t>
  </si>
  <si>
    <t>Zentralbereich</t>
  </si>
  <si>
    <t>Zentrale Verwaltung</t>
  </si>
  <si>
    <t>Zentrale Bibliotheken</t>
  </si>
  <si>
    <t>Technische Dienste und Logistik</t>
  </si>
  <si>
    <t>Dienstl. für MA &amp; Studierende</t>
  </si>
  <si>
    <t>nach Fakultäten</t>
  </si>
  <si>
    <t>TF</t>
  </si>
  <si>
    <t>Lehrerinnen und Lehrerbildung</t>
  </si>
  <si>
    <t>KGE</t>
  </si>
  <si>
    <t>Wirtschafts- und Sozialwissenschaften</t>
  </si>
  <si>
    <t>Medizin</t>
  </si>
  <si>
    <t>Veterinätmedizin</t>
  </si>
  <si>
    <t>Phil. Hist.</t>
  </si>
  <si>
    <t>Phil. Hum.</t>
  </si>
  <si>
    <t>Phil. Nat.</t>
  </si>
  <si>
    <t>653/2100</t>
  </si>
  <si>
    <t>Theologie übrige (Religionswiss.)</t>
  </si>
  <si>
    <t>Protestantische Theologie</t>
  </si>
  <si>
    <t>Christkatholische Theologie</t>
  </si>
  <si>
    <t>632-652</t>
  </si>
  <si>
    <t>Linguistik</t>
  </si>
  <si>
    <t>600-606</t>
  </si>
  <si>
    <t>Deutsche SLW</t>
  </si>
  <si>
    <t>620-622</t>
  </si>
  <si>
    <t>Französische SLW</t>
  </si>
  <si>
    <t>630-634</t>
  </si>
  <si>
    <t>Italienische SLW</t>
  </si>
  <si>
    <t>631/636/637</t>
  </si>
  <si>
    <t>Spanisch SLW</t>
  </si>
  <si>
    <t>610-616</t>
  </si>
  <si>
    <t>Englische SLW</t>
  </si>
  <si>
    <t>640-643</t>
  </si>
  <si>
    <t>Slawische SLW</t>
  </si>
  <si>
    <t>647-648</t>
  </si>
  <si>
    <t>Klass. SLW</t>
  </si>
  <si>
    <t>644-654/2649</t>
  </si>
  <si>
    <t>Vorderorientalische SKW</t>
  </si>
  <si>
    <t>SLW fächerübergr./übrige</t>
  </si>
  <si>
    <t>660/664/750</t>
  </si>
  <si>
    <t>Philosophie</t>
  </si>
  <si>
    <t>655-669</t>
  </si>
  <si>
    <t>Archäologie, Ur-+ Frühgesch.</t>
  </si>
  <si>
    <t>670-675</t>
  </si>
  <si>
    <t>Geschichte</t>
  </si>
  <si>
    <t>657-665</t>
  </si>
  <si>
    <t>Kunstgeschichte</t>
  </si>
  <si>
    <t>Musikwissenschaft</t>
  </si>
  <si>
    <t>Theater-+ Filmwissenschaft</t>
  </si>
  <si>
    <t>Ethnologie + Volkskunde</t>
  </si>
  <si>
    <t>Hist.+Kulturwiss. fächerüb./übrige</t>
  </si>
  <si>
    <t>430/680-690</t>
  </si>
  <si>
    <t>Psychologie</t>
  </si>
  <si>
    <t>661-668</t>
  </si>
  <si>
    <t>Erziehungswissenschaften</t>
  </si>
  <si>
    <t>Soziologie</t>
  </si>
  <si>
    <t>Politikwissenschaft</t>
  </si>
  <si>
    <t>Kommunikations-+ Medienw.</t>
  </si>
  <si>
    <t>Sozialwiss. fächerübergr./übrige</t>
  </si>
  <si>
    <t xml:space="preserve">Geist./Soz.übrige (HLA Hist)           </t>
  </si>
  <si>
    <t>800-830/1000/1030/2002</t>
  </si>
  <si>
    <t>Lehrer. Sek. I (Phil. I)</t>
  </si>
  <si>
    <t>2000-1</t>
  </si>
  <si>
    <t>Lehrer. Vorschul- und Primarstufe</t>
  </si>
  <si>
    <t>Volkswirtschaftslehre</t>
  </si>
  <si>
    <t>Betriebswirtschaftslehre</t>
  </si>
  <si>
    <t>Wirtschaftsw.  fächerüb./übrige</t>
  </si>
  <si>
    <t>2300-13</t>
  </si>
  <si>
    <t>700/705</t>
  </si>
  <si>
    <t>Mathematik</t>
  </si>
  <si>
    <t>Informatik</t>
  </si>
  <si>
    <t>Astronomie</t>
  </si>
  <si>
    <t>Physik</t>
  </si>
  <si>
    <t>Exakte Wiss. fächerübergr./übrige</t>
  </si>
  <si>
    <t>Chemie</t>
  </si>
  <si>
    <t>728/730</t>
  </si>
  <si>
    <t>Biologie</t>
  </si>
  <si>
    <t>735-746</t>
  </si>
  <si>
    <t>Erdwissenschaften</t>
  </si>
  <si>
    <t>Geographie</t>
  </si>
  <si>
    <t>Exakte + Nat (BES; HLA Nat)</t>
  </si>
  <si>
    <t>Ex.+Naturw. Übrige (HLA Nat)</t>
  </si>
  <si>
    <t>850-875/1050/2003</t>
  </si>
  <si>
    <t>Lehrer. Sek. I (Brev. Sec.)</t>
  </si>
  <si>
    <t>400-401</t>
  </si>
  <si>
    <t>Humanmedizin</t>
  </si>
  <si>
    <t>420-421</t>
  </si>
  <si>
    <t>Med. &amp; Pharm. Übrige</t>
  </si>
  <si>
    <t xml:space="preserve">Oekologie </t>
  </si>
  <si>
    <t>Sport</t>
  </si>
  <si>
    <t>1100/1110</t>
  </si>
  <si>
    <t>Interfak. Weiterbildung KGE</t>
  </si>
  <si>
    <t>Zentalbereich</t>
  </si>
  <si>
    <t>Total Uni</t>
  </si>
  <si>
    <t>Naturwiss. fächerübergr./übrige</t>
  </si>
  <si>
    <t>Interdisz.</t>
  </si>
  <si>
    <t>am 31.12.06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</si>
</sst>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s.&quot;\ * #,##0_ ;_ &quot;Frs.&quot;\ * \-#,##0_ ;_ &quot;Frs.&quot;\ * &quot;-&quot;_ ;_ @_ "/>
    <numFmt numFmtId="165" formatCode="_ &quot;Frs.&quot;\ * #,##0.00_ ;_ &quot;Frs.&quot;\ * \-#,##0.00_ ;_ &quot;Frs.&quot;\ * &quot;-&quot;??_ ;_ @_ "/>
    <numFmt numFmtId="166" formatCode="_(* #,##0.00_);_(* \(#,##0.00\);_(* &quot;-&quot;??_);_(@_)"/>
    <numFmt numFmtId="167" formatCode="_(* #,##0_);_(* \(#,##0\);_(* &quot;-&quot;_);_(@_)"/>
    <numFmt numFmtId="168" formatCode="#,###,"/>
    <numFmt numFmtId="169" formatCode="\ ###\ ###\ ###,\ "/>
    <numFmt numFmtId="170" formatCode="###\ ###\ ###"/>
    <numFmt numFmtId="171" formatCode="0.0"/>
    <numFmt numFmtId="172" formatCode="&quot;&gt;=&quot;0%"/>
    <numFmt numFmtId="173" formatCode="0.0%"/>
    <numFmt numFmtId="174" formatCode="00"/>
  </numFmts>
  <fonts count="15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74" fontId="8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174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 quotePrefix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9" fontId="10" fillId="4" borderId="4" xfId="24" applyFont="1" applyFill="1" applyBorder="1" applyAlignment="1">
      <alignment horizont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174" fontId="0" fillId="2" borderId="6" xfId="0" applyNumberFormat="1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9" fontId="0" fillId="2" borderId="8" xfId="24" applyFont="1" applyFill="1" applyBorder="1" applyAlignment="1">
      <alignment horizontal="center" wrapText="1"/>
    </xf>
    <xf numFmtId="9" fontId="0" fillId="4" borderId="8" xfId="24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7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9" fontId="3" fillId="3" borderId="4" xfId="24" applyFont="1" applyFill="1" applyBorder="1" applyAlignment="1">
      <alignment horizontal="center" wrapText="1"/>
    </xf>
    <xf numFmtId="9" fontId="3" fillId="4" borderId="4" xfId="24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174" fontId="1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174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right"/>
    </xf>
    <xf numFmtId="3" fontId="10" fillId="3" borderId="12" xfId="0" applyNumberFormat="1" applyFont="1" applyFill="1" applyBorder="1" applyAlignment="1">
      <alignment horizontal="right"/>
    </xf>
    <xf numFmtId="3" fontId="10" fillId="4" borderId="12" xfId="0" applyNumberFormat="1" applyFont="1" applyFill="1" applyBorder="1" applyAlignment="1">
      <alignment horizontal="right"/>
    </xf>
    <xf numFmtId="9" fontId="10" fillId="0" borderId="12" xfId="24" applyFont="1" applyFill="1" applyBorder="1" applyAlignment="1">
      <alignment horizontal="right"/>
    </xf>
    <xf numFmtId="9" fontId="10" fillId="4" borderId="12" xfId="24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 horizontal="right"/>
    </xf>
    <xf numFmtId="9" fontId="0" fillId="0" borderId="12" xfId="24" applyFont="1" applyFill="1" applyBorder="1" applyAlignment="1">
      <alignment horizontal="right"/>
    </xf>
    <xf numFmtId="9" fontId="0" fillId="4" borderId="12" xfId="24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/>
    </xf>
    <xf numFmtId="9" fontId="0" fillId="0" borderId="10" xfId="24" applyFont="1" applyFill="1" applyBorder="1" applyAlignment="1">
      <alignment horizontal="right"/>
    </xf>
    <xf numFmtId="9" fontId="0" fillId="4" borderId="10" xfId="24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4" borderId="14" xfId="0" applyNumberFormat="1" applyFont="1" applyFill="1" applyBorder="1" applyAlignment="1">
      <alignment horizontal="right"/>
    </xf>
    <xf numFmtId="9" fontId="0" fillId="0" borderId="14" xfId="24" applyFont="1" applyFill="1" applyBorder="1" applyAlignment="1">
      <alignment horizontal="right"/>
    </xf>
    <xf numFmtId="9" fontId="0" fillId="4" borderId="14" xfId="24" applyFont="1" applyFill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174" fontId="0" fillId="0" borderId="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4" borderId="4" xfId="0" applyNumberFormat="1" applyFont="1" applyFill="1" applyBorder="1" applyAlignment="1">
      <alignment horizontal="right"/>
    </xf>
    <xf numFmtId="9" fontId="0" fillId="0" borderId="4" xfId="24" applyFont="1" applyFill="1" applyBorder="1" applyAlignment="1">
      <alignment horizontal="right"/>
    </xf>
    <xf numFmtId="9" fontId="0" fillId="4" borderId="4" xfId="24" applyFont="1" applyFill="1" applyBorder="1" applyAlignment="1">
      <alignment horizontal="right"/>
    </xf>
    <xf numFmtId="0" fontId="11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9" fontId="10" fillId="0" borderId="9" xfId="24" applyFont="1" applyFill="1" applyBorder="1" applyAlignment="1">
      <alignment horizontal="right"/>
    </xf>
    <xf numFmtId="9" fontId="10" fillId="4" borderId="9" xfId="24" applyFont="1" applyFill="1" applyBorder="1" applyAlignment="1">
      <alignment horizontal="right"/>
    </xf>
    <xf numFmtId="0" fontId="10" fillId="0" borderId="17" xfId="0" applyFont="1" applyBorder="1" applyAlignment="1">
      <alignment vertical="center"/>
    </xf>
    <xf numFmtId="174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3" fontId="10" fillId="0" borderId="18" xfId="0" applyNumberFormat="1" applyFont="1" applyBorder="1" applyAlignment="1">
      <alignment/>
    </xf>
    <xf numFmtId="3" fontId="10" fillId="3" borderId="18" xfId="0" applyNumberFormat="1" applyFont="1" applyFill="1" applyBorder="1" applyAlignment="1">
      <alignment/>
    </xf>
    <xf numFmtId="3" fontId="10" fillId="4" borderId="18" xfId="0" applyNumberFormat="1" applyFont="1" applyFill="1" applyBorder="1" applyAlignment="1">
      <alignment/>
    </xf>
    <xf numFmtId="9" fontId="10" fillId="0" borderId="18" xfId="24" applyFont="1" applyBorder="1" applyAlignment="1">
      <alignment/>
    </xf>
    <xf numFmtId="9" fontId="10" fillId="4" borderId="18" xfId="24" applyFont="1" applyFill="1" applyBorder="1" applyAlignment="1">
      <alignment/>
    </xf>
    <xf numFmtId="0" fontId="0" fillId="0" borderId="0" xfId="0" applyAlignment="1">
      <alignment vertical="center"/>
    </xf>
    <xf numFmtId="17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3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4" fontId="9" fillId="3" borderId="20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3" fontId="10" fillId="3" borderId="20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right"/>
    </xf>
    <xf numFmtId="9" fontId="10" fillId="3" borderId="20" xfId="24" applyFont="1" applyFill="1" applyBorder="1" applyAlignment="1">
      <alignment horizontal="right"/>
    </xf>
    <xf numFmtId="9" fontId="10" fillId="3" borderId="1" xfId="24" applyFont="1" applyFill="1" applyBorder="1" applyAlignment="1">
      <alignment horizontal="right"/>
    </xf>
    <xf numFmtId="9" fontId="10" fillId="4" borderId="1" xfId="24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74" fontId="9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9" fontId="10" fillId="3" borderId="10" xfId="24" applyFont="1" applyFill="1" applyBorder="1" applyAlignment="1">
      <alignment horizontal="right"/>
    </xf>
    <xf numFmtId="9" fontId="10" fillId="3" borderId="11" xfId="24" applyFont="1" applyFill="1" applyBorder="1" applyAlignment="1">
      <alignment horizontal="right"/>
    </xf>
    <xf numFmtId="9" fontId="10" fillId="4" borderId="11" xfId="24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4" fontId="3" fillId="0" borderId="9" xfId="0" applyNumberFormat="1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9" fontId="0" fillId="0" borderId="9" xfId="24" applyFont="1" applyFill="1" applyBorder="1" applyAlignment="1">
      <alignment horizontal="right"/>
    </xf>
    <xf numFmtId="9" fontId="0" fillId="0" borderId="13" xfId="24" applyFont="1" applyFill="1" applyBorder="1" applyAlignment="1">
      <alignment horizontal="right"/>
    </xf>
    <xf numFmtId="9" fontId="0" fillId="4" borderId="13" xfId="24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3" fontId="0" fillId="3" borderId="11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9" fontId="0" fillId="0" borderId="11" xfId="24" applyFont="1" applyFill="1" applyBorder="1" applyAlignment="1">
      <alignment horizontal="right"/>
    </xf>
    <xf numFmtId="9" fontId="0" fillId="4" borderId="11" xfId="24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3" borderId="15" xfId="0" applyNumberFormat="1" applyFont="1" applyFill="1" applyBorder="1" applyAlignment="1">
      <alignment horizontal="right"/>
    </xf>
    <xf numFmtId="3" fontId="0" fillId="4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15" xfId="24" applyFont="1" applyFill="1" applyBorder="1" applyAlignment="1">
      <alignment horizontal="right"/>
    </xf>
    <xf numFmtId="9" fontId="0" fillId="4" borderId="15" xfId="24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174" fontId="9" fillId="3" borderId="12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/>
    </xf>
    <xf numFmtId="3" fontId="10" fillId="3" borderId="19" xfId="0" applyNumberFormat="1" applyFont="1" applyFill="1" applyBorder="1" applyAlignment="1">
      <alignment horizontal="right"/>
    </xf>
    <xf numFmtId="3" fontId="10" fillId="4" borderId="19" xfId="0" applyNumberFormat="1" applyFont="1" applyFill="1" applyBorder="1" applyAlignment="1">
      <alignment horizontal="right"/>
    </xf>
    <xf numFmtId="9" fontId="10" fillId="3" borderId="12" xfId="24" applyFont="1" applyFill="1" applyBorder="1" applyAlignment="1">
      <alignment horizontal="right"/>
    </xf>
    <xf numFmtId="9" fontId="10" fillId="3" borderId="19" xfId="24" applyFont="1" applyFill="1" applyBorder="1" applyAlignment="1">
      <alignment horizontal="right"/>
    </xf>
    <xf numFmtId="9" fontId="10" fillId="4" borderId="19" xfId="24" applyFont="1" applyFill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4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24" applyAlignment="1">
      <alignment/>
    </xf>
    <xf numFmtId="3" fontId="0" fillId="0" borderId="0" xfId="0" applyNumberFormat="1" applyAlignment="1">
      <alignment/>
    </xf>
    <xf numFmtId="0" fontId="7" fillId="3" borderId="4" xfId="0" applyFont="1" applyFill="1" applyBorder="1" applyAlignment="1" quotePrefix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9" fontId="10" fillId="2" borderId="16" xfId="24" applyFont="1" applyFill="1" applyBorder="1" applyAlignment="1">
      <alignment horizontal="center"/>
    </xf>
    <xf numFmtId="9" fontId="10" fillId="2" borderId="21" xfId="24" applyFont="1" applyFill="1" applyBorder="1" applyAlignment="1">
      <alignment horizontal="center"/>
    </xf>
    <xf numFmtId="9" fontId="10" fillId="2" borderId="22" xfId="24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</cellXfs>
  <cellStyles count="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Comma" xfId="16"/>
    <cellStyle name="Comma [0]" xfId="17"/>
    <cellStyle name="Hyperlink" xfId="18"/>
    <cellStyle name="Milliers [0]_Feuil1" xfId="19"/>
    <cellStyle name="Milliers_Feuil1" xfId="20"/>
    <cellStyle name="Monétaire [0]_EPFL1.2" xfId="21"/>
    <cellStyle name="Monétaire_EPFL1.2" xfId="22"/>
    <cellStyle name="Normal_EPFL1.2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4</xdr:col>
      <xdr:colOff>447675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5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SE\Projekt%20QSE\TP%204%20Monitoring%20und%20Reporting\Monitoring_Reporting\Statistiken\Kennzahlen%20f&#252;rs%20Web\Kennzahlen%20f&#252;rs%20Web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"/>
      <sheetName val="Statistiken"/>
      <sheetName val="Login"/>
      <sheetName val="Führungsinfo"/>
      <sheetName val="FITheologie"/>
      <sheetName val="FIPHILHIST"/>
      <sheetName val="Studierende"/>
      <sheetName val="Studierende STUDIS HF_NF"/>
      <sheetName val="Frauenanteil STUDIS"/>
      <sheetName val="Ausländeranteil STUDIS"/>
      <sheetName val="Herkunft SHIS "/>
      <sheetName val="Abschlüsse STUDIS"/>
      <sheetName val="KostenFach"/>
      <sheetName val="Personal"/>
      <sheetName val="Finanzquelle"/>
      <sheetName val="Nationalität"/>
      <sheetName val="Alter"/>
      <sheetName val="Teilzeit"/>
      <sheetName val="Lehrkörper"/>
      <sheetName val="Zeitreihe"/>
      <sheetName val="Fakultäten"/>
      <sheetName val="Theologie"/>
      <sheetName val="PhilHist"/>
      <sheetName val="AufwandErtrag"/>
      <sheetName val="Drittmittel"/>
      <sheetName val="StudierendeVglCH"/>
      <sheetName val="FrauenanteilVglCH"/>
      <sheetName val="AusländeranteilVglCH"/>
      <sheetName val="AbschlüsseVglCH "/>
      <sheetName val="Vorlage SHIS BE"/>
      <sheetName val="Vorlage STUDIS BE"/>
      <sheetName val="Vorlage Pers BE"/>
      <sheetName val="Vorlage SHIS CH"/>
      <sheetName val="Parameter"/>
    </sheetNames>
    <sheetDataSet>
      <sheetData sheetId="6">
        <row r="1">
          <cell r="AA1" t="str">
            <v>þ</v>
          </cell>
        </row>
        <row r="2">
          <cell r="T2" t="str">
            <v>Ø CH</v>
          </cell>
          <cell r="AA2" t="str">
            <v>ý</v>
          </cell>
        </row>
        <row r="3">
          <cell r="F3" t="str">
            <v>Anz.</v>
          </cell>
          <cell r="G3" t="str">
            <v>Anz.</v>
          </cell>
          <cell r="H3" t="str">
            <v>Anz.</v>
          </cell>
          <cell r="I3" t="str">
            <v>Anz.</v>
          </cell>
          <cell r="J3" t="str">
            <v>Anz.</v>
          </cell>
          <cell r="K3" t="str">
            <v>Anz.</v>
          </cell>
          <cell r="L3" t="str">
            <v>Anz.</v>
          </cell>
          <cell r="M3" t="str">
            <v>%</v>
          </cell>
          <cell r="N3" t="str">
            <v>%</v>
          </cell>
          <cell r="O3" t="str">
            <v>%</v>
          </cell>
          <cell r="P3" t="str">
            <v>%</v>
          </cell>
          <cell r="Q3" t="str">
            <v>%</v>
          </cell>
          <cell r="R3" t="str">
            <v>%</v>
          </cell>
          <cell r="S3" t="str">
            <v>%</v>
          </cell>
          <cell r="T3" t="str">
            <v>%</v>
          </cell>
          <cell r="U3" t="str">
            <v>&gt;=Q</v>
          </cell>
          <cell r="V3" t="str">
            <v>%</v>
          </cell>
          <cell r="W3" t="str">
            <v>%</v>
          </cell>
          <cell r="X3">
            <v>0.1</v>
          </cell>
        </row>
        <row r="4">
          <cell r="T4" t="str">
            <v>Q</v>
          </cell>
        </row>
        <row r="7">
          <cell r="T7">
            <v>0.474</v>
          </cell>
        </row>
        <row r="8">
          <cell r="T8">
            <v>0.7090000000000001</v>
          </cell>
        </row>
        <row r="9">
          <cell r="T9">
            <v>0.535</v>
          </cell>
        </row>
        <row r="10">
          <cell r="T10">
            <v>0.6579999999999999</v>
          </cell>
        </row>
        <row r="11">
          <cell r="T11">
            <v>0.701</v>
          </cell>
        </row>
        <row r="12">
          <cell r="T12">
            <v>0.303</v>
          </cell>
        </row>
        <row r="13">
          <cell r="T13">
            <v>0.521</v>
          </cell>
        </row>
        <row r="15">
          <cell r="T15">
            <v>0.184</v>
          </cell>
        </row>
        <row r="16">
          <cell r="T16">
            <v>0.445</v>
          </cell>
        </row>
        <row r="17">
          <cell r="T17">
            <v>0.429</v>
          </cell>
        </row>
        <row r="19">
          <cell r="T19">
            <v>0.5579999999999999</v>
          </cell>
        </row>
        <row r="20">
          <cell r="T20">
            <v>0.502</v>
          </cell>
        </row>
        <row r="21">
          <cell r="T21">
            <v>0.777</v>
          </cell>
        </row>
        <row r="22">
          <cell r="T22">
            <v>0.746</v>
          </cell>
        </row>
        <row r="23">
          <cell r="T23">
            <v>0.44799999999999995</v>
          </cell>
        </row>
        <row r="24">
          <cell r="T24">
            <v>0.489</v>
          </cell>
        </row>
        <row r="26">
          <cell r="T26">
            <v>0.474</v>
          </cell>
        </row>
        <row r="27">
          <cell r="T27">
            <v>0.667</v>
          </cell>
        </row>
        <row r="28">
          <cell r="T28">
            <v>0.508</v>
          </cell>
        </row>
        <row r="29">
          <cell r="T29">
            <v>0.067</v>
          </cell>
        </row>
        <row r="30">
          <cell r="T30">
            <v>0.7090000000000001</v>
          </cell>
        </row>
        <row r="31">
          <cell r="T31">
            <v>0.615</v>
          </cell>
        </row>
        <row r="32">
          <cell r="T32">
            <v>0.6890000000000001</v>
          </cell>
        </row>
        <row r="33">
          <cell r="T33">
            <v>0.7340000000000001</v>
          </cell>
        </row>
        <row r="34">
          <cell r="T34">
            <v>0.727</v>
          </cell>
        </row>
        <row r="35">
          <cell r="T35">
            <v>0.7829999999999999</v>
          </cell>
        </row>
        <row r="36">
          <cell r="T36">
            <v>0.7340000000000001</v>
          </cell>
        </row>
        <row r="37">
          <cell r="T37">
            <v>0.5870000000000001</v>
          </cell>
        </row>
        <row r="38">
          <cell r="T38">
            <v>0.502</v>
          </cell>
        </row>
        <row r="39">
          <cell r="T39">
            <v>0.5870000000000001</v>
          </cell>
        </row>
        <row r="40">
          <cell r="T40">
            <v>0.535</v>
          </cell>
        </row>
        <row r="41">
          <cell r="T41">
            <v>0.337</v>
          </cell>
        </row>
        <row r="42">
          <cell r="T42">
            <v>0.61</v>
          </cell>
        </row>
        <row r="43">
          <cell r="T43">
            <v>0.43799999999999994</v>
          </cell>
        </row>
        <row r="44">
          <cell r="T44">
            <v>0.7959999999999999</v>
          </cell>
        </row>
        <row r="45">
          <cell r="T45">
            <v>0.521</v>
          </cell>
        </row>
        <row r="46">
          <cell r="T46">
            <v>0.716</v>
          </cell>
        </row>
        <row r="47">
          <cell r="T47">
            <v>0.728</v>
          </cell>
        </row>
        <row r="48">
          <cell r="T48">
            <v>0</v>
          </cell>
        </row>
        <row r="49">
          <cell r="T49">
            <v>0.6579999999999999</v>
          </cell>
        </row>
        <row r="50">
          <cell r="T50">
            <v>0.765</v>
          </cell>
        </row>
        <row r="51">
          <cell r="T51">
            <v>0.75</v>
          </cell>
        </row>
        <row r="52">
          <cell r="T52">
            <v>0.583</v>
          </cell>
        </row>
        <row r="53">
          <cell r="T53">
            <v>0.48200000000000004</v>
          </cell>
        </row>
        <row r="54">
          <cell r="T54">
            <v>0.5720000000000001</v>
          </cell>
        </row>
        <row r="55">
          <cell r="T55">
            <v>0.701</v>
          </cell>
        </row>
        <row r="56">
          <cell r="T56">
            <v>0.64</v>
          </cell>
        </row>
        <row r="57">
          <cell r="T57">
            <v>0.64</v>
          </cell>
        </row>
        <row r="58">
          <cell r="T58">
            <v>0.868</v>
          </cell>
        </row>
        <row r="59">
          <cell r="T59">
            <v>0.303</v>
          </cell>
        </row>
        <row r="60">
          <cell r="T60">
            <v>0.297</v>
          </cell>
        </row>
        <row r="61">
          <cell r="T61">
            <v>0.313</v>
          </cell>
        </row>
        <row r="62">
          <cell r="T62">
            <v>0.32</v>
          </cell>
        </row>
        <row r="63">
          <cell r="T63">
            <v>0.521</v>
          </cell>
        </row>
        <row r="64">
          <cell r="T64">
            <v>0.184</v>
          </cell>
        </row>
        <row r="65">
          <cell r="T65">
            <v>0.297</v>
          </cell>
        </row>
        <row r="66">
          <cell r="T66">
            <v>0.11800000000000001</v>
          </cell>
        </row>
        <row r="67">
          <cell r="T67">
            <v>0.41700000000000004</v>
          </cell>
        </row>
        <row r="68">
          <cell r="T68">
            <v>0.17600000000000002</v>
          </cell>
        </row>
        <row r="69">
          <cell r="T69">
            <v>0.445</v>
          </cell>
        </row>
        <row r="70">
          <cell r="T70">
            <v>0.331</v>
          </cell>
        </row>
        <row r="71">
          <cell r="T71">
            <v>0.52</v>
          </cell>
        </row>
        <row r="72">
          <cell r="T72">
            <v>0.32799999999999996</v>
          </cell>
        </row>
        <row r="73">
          <cell r="T73">
            <v>0.402</v>
          </cell>
        </row>
        <row r="74">
          <cell r="T74">
            <v>0.429</v>
          </cell>
        </row>
        <row r="75">
          <cell r="T75">
            <v>0.423</v>
          </cell>
        </row>
        <row r="76">
          <cell r="T76">
            <v>0.45899999999999996</v>
          </cell>
        </row>
        <row r="77">
          <cell r="T77">
            <v>0.5579999999999999</v>
          </cell>
        </row>
        <row r="78">
          <cell r="T78">
            <v>0.502</v>
          </cell>
        </row>
        <row r="79">
          <cell r="T79">
            <v>0.777</v>
          </cell>
        </row>
        <row r="80">
          <cell r="T80">
            <v>0.746</v>
          </cell>
        </row>
        <row r="81">
          <cell r="T81">
            <v>0.44799999999999995</v>
          </cell>
        </row>
        <row r="82">
          <cell r="T82">
            <v>0.556</v>
          </cell>
        </row>
        <row r="83">
          <cell r="T83">
            <v>0.457</v>
          </cell>
        </row>
        <row r="84">
          <cell r="T84">
            <v>0.465</v>
          </cell>
        </row>
        <row r="85">
          <cell r="T85">
            <v>0</v>
          </cell>
        </row>
      </sheetData>
      <sheetData sheetId="29">
        <row r="47">
          <cell r="F47">
            <v>1.1</v>
          </cell>
          <cell r="G47" t="str">
            <v>Theologie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1.1</v>
          </cell>
          <cell r="E48">
            <v>4</v>
          </cell>
          <cell r="F48">
            <v>1201</v>
          </cell>
          <cell r="G48" t="str">
            <v>Theologie übrige (Religionswiss.)</v>
          </cell>
          <cell r="H48" t="str">
            <v/>
          </cell>
          <cell r="I48" t="str">
            <v/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1.1</v>
          </cell>
          <cell r="D49">
            <v>2110</v>
          </cell>
          <cell r="E49">
            <v>4</v>
          </cell>
          <cell r="F49">
            <v>1205</v>
          </cell>
          <cell r="G49" t="str">
            <v>Protestantische Theologie</v>
          </cell>
          <cell r="H49" t="str">
            <v/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1.1</v>
          </cell>
          <cell r="D50">
            <v>2200</v>
          </cell>
          <cell r="E50">
            <v>4</v>
          </cell>
          <cell r="F50">
            <v>1215</v>
          </cell>
          <cell r="G50" t="str">
            <v>Christkatholische Theologie</v>
          </cell>
          <cell r="H50" t="str">
            <v/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F51">
            <v>1.2</v>
          </cell>
          <cell r="G51" t="str">
            <v>Sprach-+Literaturwissenschaften.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B52">
            <v>1.2</v>
          </cell>
          <cell r="D52" t="str">
            <v>632-652</v>
          </cell>
          <cell r="E52">
            <v>70</v>
          </cell>
          <cell r="F52">
            <v>1405</v>
          </cell>
          <cell r="G52" t="str">
            <v>Linguistik</v>
          </cell>
          <cell r="H52" t="str">
            <v/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>
            <v>1.2</v>
          </cell>
          <cell r="D53" t="str">
            <v>600-606</v>
          </cell>
          <cell r="E53">
            <v>70</v>
          </cell>
          <cell r="F53">
            <v>1410</v>
          </cell>
          <cell r="G53" t="str">
            <v>Deutsche SLW</v>
          </cell>
          <cell r="H53" t="str">
            <v/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>
            <v>1.2</v>
          </cell>
          <cell r="D54" t="str">
            <v>620-622</v>
          </cell>
          <cell r="E54">
            <v>70</v>
          </cell>
          <cell r="F54">
            <v>1415</v>
          </cell>
          <cell r="G54" t="str">
            <v>Französische SLW</v>
          </cell>
          <cell r="H54" t="str">
            <v/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>
            <v>1.2</v>
          </cell>
          <cell r="D55" t="str">
            <v>630-634</v>
          </cell>
          <cell r="E55">
            <v>70</v>
          </cell>
          <cell r="F55">
            <v>1420</v>
          </cell>
          <cell r="G55" t="str">
            <v>Italienische SLW</v>
          </cell>
          <cell r="H55" t="str">
            <v/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>
            <v>1.2</v>
          </cell>
          <cell r="D56" t="str">
            <v>631/636/637</v>
          </cell>
          <cell r="E56">
            <v>70</v>
          </cell>
          <cell r="F56">
            <v>1430</v>
          </cell>
          <cell r="G56" t="str">
            <v>Spanisch SLW</v>
          </cell>
          <cell r="H56" t="str">
            <v/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B57">
            <v>1.2</v>
          </cell>
          <cell r="D57" t="str">
            <v>610-616</v>
          </cell>
          <cell r="E57">
            <v>70</v>
          </cell>
          <cell r="F57">
            <v>1435</v>
          </cell>
          <cell r="G57" t="str">
            <v>Englische SLW</v>
          </cell>
          <cell r="H57" t="str">
            <v/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1.2</v>
          </cell>
          <cell r="D58" t="str">
            <v>640-643</v>
          </cell>
          <cell r="E58">
            <v>70</v>
          </cell>
          <cell r="F58">
            <v>1440</v>
          </cell>
          <cell r="G58" t="str">
            <v>Slawische SLW</v>
          </cell>
          <cell r="H58" t="str">
            <v/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1.2</v>
          </cell>
          <cell r="D59" t="str">
            <v>647-648</v>
          </cell>
          <cell r="E59">
            <v>70</v>
          </cell>
          <cell r="F59">
            <v>1450</v>
          </cell>
          <cell r="G59" t="str">
            <v>Klass. SLW</v>
          </cell>
          <cell r="H59" t="str">
            <v/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1.2</v>
          </cell>
          <cell r="D60">
            <v>510</v>
          </cell>
          <cell r="E60">
            <v>70</v>
          </cell>
          <cell r="F60">
            <v>1455</v>
          </cell>
          <cell r="G60" t="str">
            <v>Asiatische SLW</v>
          </cell>
          <cell r="H60" t="str">
            <v/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1.2</v>
          </cell>
          <cell r="D61" t="str">
            <v>644-654/2649</v>
          </cell>
          <cell r="E61">
            <v>70</v>
          </cell>
          <cell r="F61">
            <v>1460</v>
          </cell>
          <cell r="G61" t="str">
            <v>Vorderorientalische SKW</v>
          </cell>
          <cell r="H61" t="str">
            <v/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B62">
            <v>1.2</v>
          </cell>
          <cell r="E62">
            <v>70</v>
          </cell>
          <cell r="F62">
            <v>1401</v>
          </cell>
          <cell r="G62" t="str">
            <v>SLW fächerübergr./übrige</v>
          </cell>
          <cell r="H62" t="str">
            <v/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F63">
            <v>1.3</v>
          </cell>
          <cell r="G63" t="str">
            <v>Historische+Kulturwiss.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B64">
            <v>1.3</v>
          </cell>
          <cell r="D64" t="str">
            <v>660/664/750</v>
          </cell>
          <cell r="E64">
            <v>70</v>
          </cell>
          <cell r="F64">
            <v>1300</v>
          </cell>
          <cell r="G64" t="str">
            <v>Philosophie</v>
          </cell>
          <cell r="H64" t="str">
            <v/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B65">
            <v>1.3</v>
          </cell>
          <cell r="D65" t="str">
            <v>655-669</v>
          </cell>
          <cell r="E65">
            <v>70</v>
          </cell>
          <cell r="F65">
            <v>1500</v>
          </cell>
          <cell r="G65" t="str">
            <v>Archäologie, Ur-+ Frühgesch.</v>
          </cell>
          <cell r="H65" t="str">
            <v/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B66">
            <v>1.3</v>
          </cell>
          <cell r="D66" t="str">
            <v>670-675</v>
          </cell>
          <cell r="E66">
            <v>70</v>
          </cell>
          <cell r="F66">
            <v>1600</v>
          </cell>
          <cell r="G66" t="str">
            <v>Geschichte</v>
          </cell>
          <cell r="H66" t="str">
            <v/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>
            <v>1.3</v>
          </cell>
          <cell r="D67" t="str">
            <v>657-665</v>
          </cell>
          <cell r="E67">
            <v>70</v>
          </cell>
          <cell r="F67">
            <v>1700</v>
          </cell>
          <cell r="G67" t="str">
            <v>Kunstgeschichte</v>
          </cell>
          <cell r="H67" t="str">
            <v/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>
            <v>1.3</v>
          </cell>
          <cell r="D68">
            <v>659</v>
          </cell>
          <cell r="E68">
            <v>70</v>
          </cell>
          <cell r="F68">
            <v>1800</v>
          </cell>
          <cell r="G68" t="str">
            <v>Musikwissenschaft</v>
          </cell>
          <cell r="H68" t="str">
            <v/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1.3</v>
          </cell>
          <cell r="D69">
            <v>608</v>
          </cell>
          <cell r="E69">
            <v>70</v>
          </cell>
          <cell r="F69">
            <v>1850</v>
          </cell>
          <cell r="G69" t="str">
            <v>Theater-+ Filmwissenschaft</v>
          </cell>
          <cell r="H69" t="str">
            <v/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1.3</v>
          </cell>
          <cell r="D70">
            <v>662</v>
          </cell>
          <cell r="E70">
            <v>70</v>
          </cell>
          <cell r="F70">
            <v>1900</v>
          </cell>
          <cell r="G70" t="str">
            <v>Ethnologie + Volkskunde</v>
          </cell>
          <cell r="H70" t="str">
            <v/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>
            <v>1.3</v>
          </cell>
          <cell r="E71">
            <v>70</v>
          </cell>
          <cell r="F71">
            <v>1990</v>
          </cell>
          <cell r="G71" t="str">
            <v>Hist.+Kulturwiss. fächerüb./übrige</v>
          </cell>
          <cell r="H71" t="str">
            <v/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F72">
            <v>1.4</v>
          </cell>
          <cell r="G72" t="str">
            <v>Sozialwissenschaften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1.4</v>
          </cell>
          <cell r="D73" t="str">
            <v>430/680-690</v>
          </cell>
          <cell r="E73">
            <v>78</v>
          </cell>
          <cell r="F73">
            <v>2000</v>
          </cell>
          <cell r="G73" t="str">
            <v>Psychologie</v>
          </cell>
          <cell r="H73" t="str">
            <v/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1.4</v>
          </cell>
          <cell r="D74" t="str">
            <v>661-668</v>
          </cell>
          <cell r="E74">
            <v>78</v>
          </cell>
          <cell r="F74">
            <v>2100</v>
          </cell>
          <cell r="G74" t="str">
            <v>Erziehungswissenschaften</v>
          </cell>
          <cell r="H74" t="str">
            <v/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1.4</v>
          </cell>
          <cell r="D75">
            <v>2360</v>
          </cell>
          <cell r="E75">
            <v>15</v>
          </cell>
          <cell r="F75">
            <v>2200</v>
          </cell>
          <cell r="G75" t="str">
            <v>Soziologie</v>
          </cell>
          <cell r="H75" t="str">
            <v/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1.4</v>
          </cell>
          <cell r="D76">
            <v>2361</v>
          </cell>
          <cell r="E76">
            <v>15</v>
          </cell>
          <cell r="F76">
            <v>2300</v>
          </cell>
          <cell r="G76" t="str">
            <v>Politikwissenschaft</v>
          </cell>
          <cell r="H76" t="str">
            <v/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1.4</v>
          </cell>
          <cell r="D77">
            <v>2363</v>
          </cell>
          <cell r="E77">
            <v>15</v>
          </cell>
          <cell r="F77">
            <v>2400</v>
          </cell>
          <cell r="G77" t="str">
            <v>Kommunikations-+ Medienw.</v>
          </cell>
          <cell r="H77" t="str">
            <v/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1.4</v>
          </cell>
          <cell r="E78">
            <v>70</v>
          </cell>
          <cell r="F78">
            <v>2450</v>
          </cell>
          <cell r="G78" t="str">
            <v>Sozialwiss. fächerübergr./übrige</v>
          </cell>
          <cell r="H78" t="str">
            <v/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F79">
            <v>1.5</v>
          </cell>
          <cell r="G79" t="str">
            <v>Geist./Soz./Übrige (LLB, SLA, HLA I)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1.5</v>
          </cell>
          <cell r="D80">
            <v>1120</v>
          </cell>
          <cell r="E80">
            <v>6</v>
          </cell>
          <cell r="F80">
            <v>1100</v>
          </cell>
          <cell r="G80" t="str">
            <v>Geist./Soz.übrige (HLA Hist)           </v>
          </cell>
          <cell r="H80" t="str">
            <v/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1.5</v>
          </cell>
          <cell r="D81" t="str">
            <v>800-830/1000/1030/2002</v>
          </cell>
          <cell r="E81">
            <v>6</v>
          </cell>
          <cell r="F81">
            <v>1190</v>
          </cell>
          <cell r="G81" t="str">
            <v>Lehrer. Sek. I (Phil. I)</v>
          </cell>
          <cell r="H81" t="str">
            <v/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1.5</v>
          </cell>
          <cell r="D82" t="str">
            <v>2000-1</v>
          </cell>
          <cell r="E82">
            <v>6</v>
          </cell>
          <cell r="F82">
            <v>3701</v>
          </cell>
          <cell r="G82" t="str">
            <v>Lehrer. Vorschul- und Primarstufe</v>
          </cell>
          <cell r="H82" t="str">
            <v/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F83">
            <v>2</v>
          </cell>
          <cell r="G83" t="str">
            <v>Wirtschaftswissenschaften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2</v>
          </cell>
          <cell r="D84">
            <v>2350</v>
          </cell>
          <cell r="E84">
            <v>15</v>
          </cell>
          <cell r="F84">
            <v>2505</v>
          </cell>
          <cell r="G84" t="str">
            <v>Volkswirtschaftslehre</v>
          </cell>
          <cell r="H84" t="str">
            <v/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2</v>
          </cell>
          <cell r="D85">
            <v>2351</v>
          </cell>
          <cell r="E85">
            <v>15</v>
          </cell>
          <cell r="F85">
            <v>2520</v>
          </cell>
          <cell r="G85" t="str">
            <v>Betriebswirtschaftslehre</v>
          </cell>
          <cell r="H85" t="str">
            <v/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>
            <v>2</v>
          </cell>
          <cell r="D86">
            <v>2355</v>
          </cell>
          <cell r="E86">
            <v>15</v>
          </cell>
          <cell r="F86">
            <v>2540</v>
          </cell>
          <cell r="G86" t="str">
            <v>Wirtschaftsw.  fächerüb./übrige</v>
          </cell>
          <cell r="H86" t="str">
            <v/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3</v>
          </cell>
          <cell r="D87" t="str">
            <v>2300-13</v>
          </cell>
          <cell r="E87">
            <v>11</v>
          </cell>
          <cell r="F87">
            <v>2600</v>
          </cell>
          <cell r="G87" t="str">
            <v>Recht</v>
          </cell>
          <cell r="H87" t="str">
            <v/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F88">
            <v>4</v>
          </cell>
          <cell r="G88" t="str">
            <v>Exakte &amp; Naturwissenschaften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F89">
            <v>4.1</v>
          </cell>
          <cell r="G89" t="str">
            <v>Exakte Wissenschaften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4.1</v>
          </cell>
          <cell r="D90" t="str">
            <v>700/705</v>
          </cell>
          <cell r="E90">
            <v>80</v>
          </cell>
          <cell r="F90">
            <v>4200</v>
          </cell>
          <cell r="G90" t="str">
            <v>Mathematik</v>
          </cell>
          <cell r="H90" t="str">
            <v/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4.1</v>
          </cell>
          <cell r="D91">
            <v>710</v>
          </cell>
          <cell r="E91">
            <v>80</v>
          </cell>
          <cell r="F91">
            <v>4300</v>
          </cell>
          <cell r="G91" t="str">
            <v>Informatik</v>
          </cell>
          <cell r="H91" t="str">
            <v/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>
            <v>4.1</v>
          </cell>
          <cell r="D92">
            <v>715</v>
          </cell>
          <cell r="E92">
            <v>80</v>
          </cell>
          <cell r="F92">
            <v>4400</v>
          </cell>
          <cell r="G92" t="str">
            <v>Astronomie</v>
          </cell>
          <cell r="H92" t="str">
            <v/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>
            <v>4.1</v>
          </cell>
          <cell r="D93">
            <v>720</v>
          </cell>
          <cell r="E93">
            <v>80</v>
          </cell>
          <cell r="F93">
            <v>4500</v>
          </cell>
          <cell r="G93" t="str">
            <v>Physik</v>
          </cell>
          <cell r="H93" t="str">
            <v/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B94">
            <v>4.1</v>
          </cell>
          <cell r="E94">
            <v>80</v>
          </cell>
          <cell r="F94">
            <v>4590</v>
          </cell>
          <cell r="G94" t="str">
            <v>Exakte Wiss. fächerübergr./übrige</v>
          </cell>
          <cell r="H94" t="str">
            <v/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F95">
            <v>4.2</v>
          </cell>
          <cell r="G95" t="str">
            <v>Naturwissenschaften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>
            <v>4.2</v>
          </cell>
          <cell r="D96">
            <v>725</v>
          </cell>
          <cell r="E96">
            <v>80</v>
          </cell>
          <cell r="F96">
            <v>4600</v>
          </cell>
          <cell r="G96" t="str">
            <v>Chemie</v>
          </cell>
          <cell r="H96" t="str">
            <v/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>
            <v>4.2</v>
          </cell>
          <cell r="D97" t="str">
            <v>728/730</v>
          </cell>
          <cell r="E97">
            <v>80</v>
          </cell>
          <cell r="F97">
            <v>4700</v>
          </cell>
          <cell r="G97" t="str">
            <v>Biologie</v>
          </cell>
          <cell r="H97" t="str">
            <v/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>
            <v>4.2</v>
          </cell>
          <cell r="D98" t="str">
            <v>735-746</v>
          </cell>
          <cell r="E98">
            <v>80</v>
          </cell>
          <cell r="F98">
            <v>4800</v>
          </cell>
          <cell r="G98" t="str">
            <v>Erdwissenschaften</v>
          </cell>
          <cell r="H98" t="str">
            <v/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>
            <v>4.2</v>
          </cell>
          <cell r="D99">
            <v>745</v>
          </cell>
          <cell r="E99">
            <v>80</v>
          </cell>
          <cell r="F99">
            <v>4900</v>
          </cell>
          <cell r="G99" t="str">
            <v>Geographie</v>
          </cell>
          <cell r="H99" t="str">
            <v/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F100">
            <v>4.3</v>
          </cell>
          <cell r="G100" t="str">
            <v>Exakte + Nat (BES; HLA Nat)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>
            <v>4.3</v>
          </cell>
          <cell r="D101">
            <v>1121</v>
          </cell>
          <cell r="E101">
            <v>6</v>
          </cell>
          <cell r="F101">
            <v>4100</v>
          </cell>
          <cell r="G101" t="str">
            <v>Ex.+Naturw. Übrige (HLA Nat)</v>
          </cell>
          <cell r="H101" t="str">
            <v/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>
            <v>4.3</v>
          </cell>
          <cell r="D102" t="str">
            <v>850-875/1050/2003</v>
          </cell>
          <cell r="E102">
            <v>6</v>
          </cell>
          <cell r="F102">
            <v>4103</v>
          </cell>
          <cell r="G102" t="str">
            <v>Lehrer. Sek. I (Brev. Sec.)</v>
          </cell>
          <cell r="H102" t="str">
            <v/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F103">
            <v>5</v>
          </cell>
          <cell r="G103" t="str">
            <v>Medizin &amp; Pharmazie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>
            <v>5.1</v>
          </cell>
          <cell r="D104" t="str">
            <v>400-401</v>
          </cell>
          <cell r="E104">
            <v>20</v>
          </cell>
          <cell r="F104">
            <v>6200</v>
          </cell>
          <cell r="G104" t="str">
            <v>Humanmedizin</v>
          </cell>
          <cell r="H104" t="str">
            <v/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>
            <v>5.2</v>
          </cell>
          <cell r="D105">
            <v>410</v>
          </cell>
          <cell r="E105">
            <v>20</v>
          </cell>
          <cell r="F105">
            <v>6300</v>
          </cell>
          <cell r="G105" t="str">
            <v>Zahnmedizin</v>
          </cell>
          <cell r="H105" t="str">
            <v/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>
            <v>5.3</v>
          </cell>
          <cell r="D106">
            <v>500</v>
          </cell>
          <cell r="E106">
            <v>60</v>
          </cell>
          <cell r="F106">
            <v>6400</v>
          </cell>
          <cell r="G106" t="str">
            <v>Veterinärmedizin</v>
          </cell>
          <cell r="H106" t="str">
            <v/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>
            <v>5.4</v>
          </cell>
          <cell r="D107" t="str">
            <v>420-421</v>
          </cell>
          <cell r="E107">
            <v>20</v>
          </cell>
          <cell r="F107">
            <v>6500</v>
          </cell>
          <cell r="G107" t="str">
            <v>Pharmazie</v>
          </cell>
          <cell r="H107" t="str">
            <v/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>
            <v>5.5</v>
          </cell>
          <cell r="E108">
            <v>20</v>
          </cell>
          <cell r="F108">
            <v>6100</v>
          </cell>
          <cell r="G108" t="str">
            <v>Med. übrige</v>
          </cell>
          <cell r="H108" t="str">
            <v/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F109">
            <v>7</v>
          </cell>
          <cell r="G109" t="str">
            <v>Interdisz. (Sport, Ökologie)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B110">
            <v>7</v>
          </cell>
          <cell r="D110">
            <v>99</v>
          </cell>
          <cell r="E110">
            <v>7</v>
          </cell>
          <cell r="F110">
            <v>1000</v>
          </cell>
          <cell r="G110" t="str">
            <v>Oekologie </v>
          </cell>
          <cell r="H110" t="str">
            <v/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B111">
            <v>7</v>
          </cell>
          <cell r="D111">
            <v>900</v>
          </cell>
          <cell r="E111">
            <v>78</v>
          </cell>
          <cell r="F111">
            <v>2130</v>
          </cell>
          <cell r="G111" t="str">
            <v>Sport</v>
          </cell>
          <cell r="H111" t="str">
            <v/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B112">
            <v>7</v>
          </cell>
          <cell r="D112" t="str">
            <v>1100/1110</v>
          </cell>
          <cell r="E112">
            <v>11</v>
          </cell>
          <cell r="F112">
            <v>9000</v>
          </cell>
          <cell r="G112" t="str">
            <v>Interdisz. (Publ. Health, NF)</v>
          </cell>
          <cell r="H112" t="str">
            <v/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B113">
            <v>7</v>
          </cell>
          <cell r="E113">
            <v>7</v>
          </cell>
          <cell r="F113">
            <v>9002</v>
          </cell>
          <cell r="G113" t="str">
            <v>Interfak. Weiterbildung KGE</v>
          </cell>
          <cell r="H113" t="str">
            <v/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</sheetData>
      <sheetData sheetId="30">
        <row r="10">
          <cell r="C10" t="str">
            <v>ST alt</v>
          </cell>
        </row>
        <row r="51">
          <cell r="C51">
            <v>100</v>
          </cell>
        </row>
        <row r="63">
          <cell r="C63">
            <v>200</v>
          </cell>
        </row>
        <row r="127">
          <cell r="C127">
            <v>649</v>
          </cell>
        </row>
        <row r="137">
          <cell r="C137">
            <v>362</v>
          </cell>
        </row>
        <row r="173">
          <cell r="C173">
            <v>680</v>
          </cell>
        </row>
        <row r="175">
          <cell r="C175">
            <v>690</v>
          </cell>
        </row>
        <row r="176">
          <cell r="C176">
            <v>688</v>
          </cell>
        </row>
        <row r="177">
          <cell r="C177">
            <v>689</v>
          </cell>
        </row>
        <row r="178">
          <cell r="C178">
            <v>681</v>
          </cell>
        </row>
        <row r="179">
          <cell r="C179">
            <v>682</v>
          </cell>
        </row>
        <row r="180">
          <cell r="C180">
            <v>683</v>
          </cell>
        </row>
        <row r="181">
          <cell r="C181">
            <v>684</v>
          </cell>
        </row>
        <row r="182">
          <cell r="C182">
            <v>685</v>
          </cell>
        </row>
        <row r="183">
          <cell r="C183">
            <v>686</v>
          </cell>
        </row>
        <row r="189">
          <cell r="C189">
            <v>661</v>
          </cell>
        </row>
        <row r="190">
          <cell r="C190">
            <v>667</v>
          </cell>
        </row>
        <row r="191">
          <cell r="C191">
            <v>668</v>
          </cell>
        </row>
        <row r="195">
          <cell r="C195">
            <v>360</v>
          </cell>
        </row>
        <row r="196">
          <cell r="C196">
            <v>361</v>
          </cell>
        </row>
        <row r="198">
          <cell r="C198">
            <v>363</v>
          </cell>
        </row>
        <row r="211">
          <cell r="C211">
            <v>350</v>
          </cell>
        </row>
        <row r="212">
          <cell r="C212">
            <v>351</v>
          </cell>
        </row>
        <row r="214">
          <cell r="C214">
            <v>355</v>
          </cell>
        </row>
        <row r="217">
          <cell r="C217">
            <v>300</v>
          </cell>
        </row>
        <row r="218">
          <cell r="C218">
            <v>310</v>
          </cell>
        </row>
        <row r="219">
          <cell r="C219">
            <v>311</v>
          </cell>
        </row>
        <row r="220">
          <cell r="C220">
            <v>312</v>
          </cell>
        </row>
        <row r="221">
          <cell r="C221">
            <v>313</v>
          </cell>
        </row>
        <row r="274">
          <cell r="C274">
            <v>900</v>
          </cell>
        </row>
      </sheetData>
      <sheetData sheetId="33">
        <row r="1">
          <cell r="B1" t="str">
            <v>'[Kosten und Kennzahlen 2005 V2.xls]</v>
          </cell>
        </row>
        <row r="2">
          <cell r="B2" t="str">
            <v>'Kosten und Kennzahlen 2005 V2.xls'!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7"/>
  <sheetViews>
    <sheetView showGridLines="0" tabSelected="1" zoomScale="85" zoomScaleNormal="85" workbookViewId="0" topLeftCell="B1">
      <pane xSplit="5" ySplit="5" topLeftCell="G10" activePane="bottomRight" state="frozen"/>
      <selection pane="topLeft" activeCell="D1" sqref="D1"/>
      <selection pane="topRight" activeCell="G1" sqref="G1"/>
      <selection pane="bottomLeft" activeCell="E32" sqref="E32:E42"/>
      <selection pane="bottomRight" activeCell="AB122" sqref="AB122"/>
    </sheetView>
  </sheetViews>
  <sheetFormatPr defaultColWidth="11.421875" defaultRowHeight="12.75"/>
  <cols>
    <col min="1" max="3" width="7.28125" style="0" customWidth="1"/>
    <col min="4" max="4" width="4.57421875" style="168" customWidth="1"/>
    <col min="5" max="5" width="7.28125" style="169" customWidth="1"/>
    <col min="6" max="6" width="34.140625" style="104" customWidth="1"/>
    <col min="7" max="8" width="6.140625" style="0" customWidth="1"/>
    <col min="9" max="9" width="7.00390625" style="0" customWidth="1"/>
    <col min="10" max="11" width="6.421875" style="0" customWidth="1"/>
    <col min="12" max="13" width="6.140625" style="0" customWidth="1"/>
    <col min="14" max="14" width="7.00390625" style="0" customWidth="1"/>
    <col min="15" max="16" width="6.421875" style="0" customWidth="1"/>
    <col min="17" max="21" width="6.140625" style="0" hidden="1" customWidth="1"/>
    <col min="22" max="23" width="6.140625" style="0" customWidth="1"/>
    <col min="24" max="24" width="7.00390625" style="0" customWidth="1"/>
    <col min="25" max="26" width="6.421875" style="0" customWidth="1"/>
    <col min="27" max="28" width="6.140625" style="0" customWidth="1"/>
    <col min="29" max="29" width="7.00390625" style="0" customWidth="1"/>
    <col min="30" max="30" width="6.57421875" style="0" customWidth="1"/>
    <col min="31" max="31" width="7.140625" style="0" customWidth="1"/>
    <col min="32" max="33" width="6.140625" style="0" customWidth="1"/>
    <col min="34" max="34" width="7.00390625" style="0" customWidth="1"/>
    <col min="35" max="35" width="6.57421875" style="0" customWidth="1"/>
    <col min="36" max="36" width="7.140625" style="0" customWidth="1"/>
    <col min="37" max="41" width="6.8515625" style="170" customWidth="1"/>
  </cols>
  <sheetData>
    <row r="1" spans="1:41" ht="15.75">
      <c r="A1" s="1"/>
      <c r="B1" s="2"/>
      <c r="C1" s="2"/>
      <c r="D1" s="3"/>
      <c r="E1" s="4"/>
      <c r="F1" s="5">
        <f>Jahr</f>
        <v>2006</v>
      </c>
      <c r="G1" s="179" t="s">
        <v>0</v>
      </c>
      <c r="H1" s="180"/>
      <c r="I1" s="180"/>
      <c r="J1" s="180"/>
      <c r="K1" s="181"/>
      <c r="L1" s="179" t="s">
        <v>1</v>
      </c>
      <c r="M1" s="180"/>
      <c r="N1" s="180"/>
      <c r="O1" s="180"/>
      <c r="P1" s="181"/>
      <c r="Q1" s="182" t="s">
        <v>2</v>
      </c>
      <c r="R1" s="183"/>
      <c r="S1" s="183"/>
      <c r="T1" s="183"/>
      <c r="U1" s="184"/>
      <c r="V1" s="179" t="s">
        <v>3</v>
      </c>
      <c r="W1" s="180"/>
      <c r="X1" s="180"/>
      <c r="Y1" s="180"/>
      <c r="Z1" s="181"/>
      <c r="AA1" s="179" t="s">
        <v>4</v>
      </c>
      <c r="AB1" s="180"/>
      <c r="AC1" s="180"/>
      <c r="AD1" s="180"/>
      <c r="AE1" s="181"/>
      <c r="AF1" s="185" t="s">
        <v>137</v>
      </c>
      <c r="AG1" s="186"/>
      <c r="AH1" s="186"/>
      <c r="AI1" s="186"/>
      <c r="AJ1" s="187"/>
      <c r="AK1" s="176" t="s">
        <v>5</v>
      </c>
      <c r="AL1" s="177"/>
      <c r="AM1" s="177"/>
      <c r="AN1" s="177"/>
      <c r="AO1" s="178"/>
    </row>
    <row r="2" spans="1:41" ht="22.5">
      <c r="A2" s="6"/>
      <c r="B2" s="7"/>
      <c r="C2" s="7"/>
      <c r="D2" s="8"/>
      <c r="E2" s="9"/>
      <c r="F2" s="10" t="s">
        <v>6</v>
      </c>
      <c r="G2" s="11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1" t="s">
        <v>7</v>
      </c>
      <c r="M2" s="12" t="s">
        <v>8</v>
      </c>
      <c r="N2" s="12" t="s">
        <v>9</v>
      </c>
      <c r="O2" s="13" t="s">
        <v>10</v>
      </c>
      <c r="P2" s="14" t="s">
        <v>11</v>
      </c>
      <c r="Q2" s="15" t="s">
        <v>12</v>
      </c>
      <c r="R2" s="15" t="s">
        <v>13</v>
      </c>
      <c r="S2" s="15" t="s">
        <v>14</v>
      </c>
      <c r="T2" s="15" t="s">
        <v>15</v>
      </c>
      <c r="U2" s="16" t="s">
        <v>11</v>
      </c>
      <c r="V2" s="11" t="s">
        <v>7</v>
      </c>
      <c r="W2" s="12" t="s">
        <v>8</v>
      </c>
      <c r="X2" s="12" t="s">
        <v>9</v>
      </c>
      <c r="Y2" s="13" t="s">
        <v>10</v>
      </c>
      <c r="Z2" s="14" t="s">
        <v>11</v>
      </c>
      <c r="AA2" s="11" t="s">
        <v>7</v>
      </c>
      <c r="AB2" s="12" t="s">
        <v>8</v>
      </c>
      <c r="AC2" s="12" t="s">
        <v>9</v>
      </c>
      <c r="AD2" s="13" t="s">
        <v>10</v>
      </c>
      <c r="AE2" s="14" t="s">
        <v>11</v>
      </c>
      <c r="AF2" s="172" t="s">
        <v>7</v>
      </c>
      <c r="AG2" s="173" t="s">
        <v>8</v>
      </c>
      <c r="AH2" s="173" t="s">
        <v>9</v>
      </c>
      <c r="AI2" s="13" t="s">
        <v>10</v>
      </c>
      <c r="AJ2" s="13" t="s">
        <v>11</v>
      </c>
      <c r="AK2" s="15" t="s">
        <v>12</v>
      </c>
      <c r="AL2" s="15" t="s">
        <v>13</v>
      </c>
      <c r="AM2" s="15" t="s">
        <v>16</v>
      </c>
      <c r="AN2" s="15" t="s">
        <v>17</v>
      </c>
      <c r="AO2" s="17" t="s">
        <v>10</v>
      </c>
    </row>
    <row r="3" spans="1:41" ht="12.75">
      <c r="A3" s="18"/>
      <c r="B3" s="19"/>
      <c r="C3" s="19"/>
      <c r="D3" s="20"/>
      <c r="E3" s="21"/>
      <c r="F3" s="22" t="s">
        <v>140</v>
      </c>
      <c r="G3" s="23" t="s">
        <v>18</v>
      </c>
      <c r="H3" s="23" t="s">
        <v>18</v>
      </c>
      <c r="I3" s="23" t="s">
        <v>18</v>
      </c>
      <c r="J3" s="24" t="s">
        <v>18</v>
      </c>
      <c r="K3" s="25" t="s">
        <v>18</v>
      </c>
      <c r="L3" s="23" t="s">
        <v>18</v>
      </c>
      <c r="M3" s="23" t="s">
        <v>18</v>
      </c>
      <c r="N3" s="23" t="s">
        <v>18</v>
      </c>
      <c r="O3" s="24" t="s">
        <v>18</v>
      </c>
      <c r="P3" s="25" t="s">
        <v>18</v>
      </c>
      <c r="Q3" s="25" t="s">
        <v>18</v>
      </c>
      <c r="R3" s="25" t="s">
        <v>18</v>
      </c>
      <c r="S3" s="25" t="s">
        <v>18</v>
      </c>
      <c r="T3" s="25" t="s">
        <v>18</v>
      </c>
      <c r="U3" s="25" t="s">
        <v>18</v>
      </c>
      <c r="V3" s="23" t="s">
        <v>18</v>
      </c>
      <c r="W3" s="23" t="s">
        <v>18</v>
      </c>
      <c r="X3" s="23" t="s">
        <v>18</v>
      </c>
      <c r="Y3" s="24" t="s">
        <v>18</v>
      </c>
      <c r="Z3" s="25" t="s">
        <v>18</v>
      </c>
      <c r="AA3" s="23" t="s">
        <v>18</v>
      </c>
      <c r="AB3" s="23" t="s">
        <v>18</v>
      </c>
      <c r="AC3" s="23" t="s">
        <v>18</v>
      </c>
      <c r="AD3" s="24" t="s">
        <v>18</v>
      </c>
      <c r="AE3" s="25" t="s">
        <v>18</v>
      </c>
      <c r="AF3" s="24" t="s">
        <v>18</v>
      </c>
      <c r="AG3" s="24" t="s">
        <v>18</v>
      </c>
      <c r="AH3" s="24" t="s">
        <v>18</v>
      </c>
      <c r="AI3" s="24" t="s">
        <v>18</v>
      </c>
      <c r="AJ3" s="24" t="s">
        <v>18</v>
      </c>
      <c r="AK3" s="26" t="s">
        <v>19</v>
      </c>
      <c r="AL3" s="26" t="s">
        <v>19</v>
      </c>
      <c r="AM3" s="26" t="s">
        <v>19</v>
      </c>
      <c r="AN3" s="26" t="s">
        <v>19</v>
      </c>
      <c r="AO3" s="27" t="s">
        <v>19</v>
      </c>
    </row>
    <row r="4" spans="1:41" ht="12.75">
      <c r="A4" s="28"/>
      <c r="B4" s="28"/>
      <c r="C4" s="28"/>
      <c r="D4" s="29" t="str">
        <f aca="true" t="shared" si="0" ref="D4:AO4">IF((64+COLUMN(D4)-COLUMN($C:$C))&lt;91,CHAR(64+COLUMN(D4)-COLUMN($C:$C)),"A"&amp;CHAR(64-26+COLUMN(D4)-COLUMN($C:$C)))</f>
        <v>A</v>
      </c>
      <c r="E4" s="28" t="str">
        <f t="shared" si="0"/>
        <v>B</v>
      </c>
      <c r="F4" s="30" t="str">
        <f t="shared" si="0"/>
        <v>C</v>
      </c>
      <c r="G4" s="30" t="str">
        <f t="shared" si="0"/>
        <v>D</v>
      </c>
      <c r="H4" s="30" t="str">
        <f t="shared" si="0"/>
        <v>E</v>
      </c>
      <c r="I4" s="30" t="str">
        <f t="shared" si="0"/>
        <v>F</v>
      </c>
      <c r="J4" s="30" t="str">
        <f t="shared" si="0"/>
        <v>G</v>
      </c>
      <c r="K4" s="31" t="str">
        <f t="shared" si="0"/>
        <v>H</v>
      </c>
      <c r="L4" s="30" t="str">
        <f t="shared" si="0"/>
        <v>I</v>
      </c>
      <c r="M4" s="30" t="str">
        <f t="shared" si="0"/>
        <v>J</v>
      </c>
      <c r="N4" s="30" t="str">
        <f t="shared" si="0"/>
        <v>K</v>
      </c>
      <c r="O4" s="30" t="str">
        <f t="shared" si="0"/>
        <v>L</v>
      </c>
      <c r="P4" s="31" t="str">
        <f t="shared" si="0"/>
        <v>M</v>
      </c>
      <c r="Q4" s="30" t="str">
        <f t="shared" si="0"/>
        <v>N</v>
      </c>
      <c r="R4" s="30" t="str">
        <f t="shared" si="0"/>
        <v>O</v>
      </c>
      <c r="S4" s="30" t="str">
        <f t="shared" si="0"/>
        <v>P</v>
      </c>
      <c r="T4" s="30" t="str">
        <f t="shared" si="0"/>
        <v>Q</v>
      </c>
      <c r="U4" s="31" t="str">
        <f t="shared" si="0"/>
        <v>R</v>
      </c>
      <c r="V4" s="30" t="str">
        <f t="shared" si="0"/>
        <v>S</v>
      </c>
      <c r="W4" s="30" t="str">
        <f t="shared" si="0"/>
        <v>T</v>
      </c>
      <c r="X4" s="30" t="str">
        <f t="shared" si="0"/>
        <v>U</v>
      </c>
      <c r="Y4" s="30" t="str">
        <f t="shared" si="0"/>
        <v>V</v>
      </c>
      <c r="Z4" s="31" t="str">
        <f t="shared" si="0"/>
        <v>W</v>
      </c>
      <c r="AA4" s="30" t="str">
        <f t="shared" si="0"/>
        <v>X</v>
      </c>
      <c r="AB4" s="30" t="str">
        <f t="shared" si="0"/>
        <v>Y</v>
      </c>
      <c r="AC4" s="30" t="str">
        <f t="shared" si="0"/>
        <v>Z</v>
      </c>
      <c r="AD4" s="30" t="str">
        <f t="shared" si="0"/>
        <v>AA</v>
      </c>
      <c r="AE4" s="31" t="str">
        <f t="shared" si="0"/>
        <v>AB</v>
      </c>
      <c r="AF4" s="30" t="str">
        <f t="shared" si="0"/>
        <v>AC</v>
      </c>
      <c r="AG4" s="30" t="str">
        <f t="shared" si="0"/>
        <v>AD</v>
      </c>
      <c r="AH4" s="30" t="str">
        <f t="shared" si="0"/>
        <v>AE</v>
      </c>
      <c r="AI4" s="30" t="str">
        <f t="shared" si="0"/>
        <v>AF</v>
      </c>
      <c r="AJ4" s="31" t="str">
        <f t="shared" si="0"/>
        <v>AG</v>
      </c>
      <c r="AK4" s="32" t="str">
        <f t="shared" si="0"/>
        <v>AH</v>
      </c>
      <c r="AL4" s="32" t="str">
        <f t="shared" si="0"/>
        <v>AI</v>
      </c>
      <c r="AM4" s="32" t="str">
        <f t="shared" si="0"/>
        <v>AJ</v>
      </c>
      <c r="AN4" s="32" t="str">
        <f t="shared" si="0"/>
        <v>AK</v>
      </c>
      <c r="AO4" s="33" t="str">
        <f t="shared" si="0"/>
        <v>AL</v>
      </c>
    </row>
    <row r="5" spans="1:41" ht="12.75">
      <c r="A5" s="34" t="s">
        <v>20</v>
      </c>
      <c r="B5" s="34" t="s">
        <v>21</v>
      </c>
      <c r="C5" s="34" t="s">
        <v>22</v>
      </c>
      <c r="D5" s="35" t="s">
        <v>23</v>
      </c>
      <c r="E5" s="28" t="s">
        <v>24</v>
      </c>
      <c r="F5" s="36"/>
      <c r="G5" s="30"/>
      <c r="H5" s="30"/>
      <c r="I5" s="30"/>
      <c r="J5" s="37" t="str">
        <f>G4&amp;" bis "&amp;H4</f>
        <v>D bis E</v>
      </c>
      <c r="K5" s="38" t="str">
        <f>G4&amp;" bis "&amp;J4</f>
        <v>D bis G</v>
      </c>
      <c r="L5" s="30"/>
      <c r="M5" s="30"/>
      <c r="N5" s="30"/>
      <c r="O5" s="37" t="str">
        <f>L4&amp;" bis "&amp;M4</f>
        <v>I bis J</v>
      </c>
      <c r="P5" s="38" t="str">
        <f>L4&amp;" bis "&amp;O4</f>
        <v>I bis L</v>
      </c>
      <c r="Q5" s="30"/>
      <c r="R5" s="30"/>
      <c r="S5" s="30"/>
      <c r="T5" s="30"/>
      <c r="U5" s="31" t="str">
        <f>K4&amp;"+"&amp;P4</f>
        <v>H+M</v>
      </c>
      <c r="V5" s="30"/>
      <c r="W5" s="30"/>
      <c r="X5" s="30"/>
      <c r="Y5" s="37" t="str">
        <f>V4&amp;" bis "&amp;W4</f>
        <v>S bis T</v>
      </c>
      <c r="Z5" s="38" t="str">
        <f>V4&amp;" bis "&amp;Y4</f>
        <v>S bis V</v>
      </c>
      <c r="AA5" s="30"/>
      <c r="AB5" s="30"/>
      <c r="AC5" s="30"/>
      <c r="AD5" s="37" t="str">
        <f>AA4&amp;" bis "&amp;AB4</f>
        <v>X bis Y</v>
      </c>
      <c r="AE5" s="38" t="str">
        <f>AA4&amp;" bis "&amp;AD4</f>
        <v>X bis AA</v>
      </c>
      <c r="AF5" s="30"/>
      <c r="AG5" s="30"/>
      <c r="AH5" s="30"/>
      <c r="AI5" s="174" t="str">
        <f>AF4&amp;" bis "&amp;AG4</f>
        <v>AC bis AD</v>
      </c>
      <c r="AJ5" s="175" t="str">
        <f>AF4&amp;" bis "&amp;AI4</f>
        <v>AC bis AF</v>
      </c>
      <c r="AK5" s="32"/>
      <c r="AL5" s="32"/>
      <c r="AM5" s="32"/>
      <c r="AN5" s="32"/>
      <c r="AO5" s="31"/>
    </row>
    <row r="6" spans="1:41" s="48" customFormat="1" ht="12.75">
      <c r="A6" s="39"/>
      <c r="B6" s="39"/>
      <c r="C6" s="39"/>
      <c r="D6" s="40"/>
      <c r="E6" s="41">
        <v>1</v>
      </c>
      <c r="F6" s="42" t="s">
        <v>25</v>
      </c>
      <c r="G6" s="43">
        <f>SUMIF(FBG,SHIS,G:G)</f>
        <v>0</v>
      </c>
      <c r="H6" s="43">
        <f>SUMIF(FBG,SHIS,H:H)</f>
        <v>8</v>
      </c>
      <c r="I6" s="43">
        <f>SUMIF(FBG,SHIS,I:I)</f>
        <v>90</v>
      </c>
      <c r="J6" s="44">
        <f aca="true" t="shared" si="1" ref="J6:J30">SUM(G6:H6)</f>
        <v>8</v>
      </c>
      <c r="K6" s="45">
        <f aca="true" t="shared" si="2" ref="K6:K30">SUM(G6:I6)</f>
        <v>98</v>
      </c>
      <c r="L6" s="43">
        <f>SUMIF(FBG,SHIS,L:L)</f>
        <v>79</v>
      </c>
      <c r="M6" s="43">
        <f>SUMIF(FBG,SHIS,M:M)</f>
        <v>25</v>
      </c>
      <c r="N6" s="43">
        <f>SUMIF(FBG,SHIS,N:N)</f>
        <v>13</v>
      </c>
      <c r="O6" s="44">
        <f aca="true" t="shared" si="3" ref="O6:O30">SUM(L6:M6)</f>
        <v>104</v>
      </c>
      <c r="P6" s="45">
        <f aca="true" t="shared" si="4" ref="P6:P30">SUM(L6:N6)</f>
        <v>117</v>
      </c>
      <c r="Q6" s="43">
        <f aca="true" t="shared" si="5" ref="Q6:Q30">G6+L6</f>
        <v>79</v>
      </c>
      <c r="R6" s="43">
        <f aca="true" t="shared" si="6" ref="R6:R30">H6+M6</f>
        <v>33</v>
      </c>
      <c r="S6" s="43">
        <f aca="true" t="shared" si="7" ref="S6:S30">I6+N6</f>
        <v>103</v>
      </c>
      <c r="T6" s="43">
        <f aca="true" t="shared" si="8" ref="T6:T30">J6+O6</f>
        <v>112</v>
      </c>
      <c r="U6" s="45">
        <f aca="true" t="shared" si="9" ref="U6:U30">SUM(Q6:T6)</f>
        <v>327</v>
      </c>
      <c r="V6" s="43">
        <f>SUMIF(FBG,SHIS,V:V)</f>
        <v>277</v>
      </c>
      <c r="W6" s="43">
        <f>SUMIF(FBG,SHIS,W:W)</f>
        <v>326</v>
      </c>
      <c r="X6" s="43">
        <f>SUMIF(FBG,SHIS,X:X)</f>
        <v>85</v>
      </c>
      <c r="Y6" s="44">
        <f aca="true" t="shared" si="10" ref="Y6:Y30">SUM(V6:W6)</f>
        <v>603</v>
      </c>
      <c r="Z6" s="45">
        <f aca="true" t="shared" si="11" ref="Z6:Z30">SUM(V6:X6)</f>
        <v>688</v>
      </c>
      <c r="AA6" s="43">
        <f>SUMIF(FBG,SHIS,AA:AA)</f>
        <v>20</v>
      </c>
      <c r="AB6" s="43">
        <f>SUMIF(FBG,SHIS,AB:AB)</f>
        <v>63</v>
      </c>
      <c r="AC6" s="43">
        <f>SUMIF(FBG,SHIS,AC:AC)</f>
        <v>45</v>
      </c>
      <c r="AD6" s="44">
        <f aca="true" t="shared" si="12" ref="AD6:AD30">SUM(AA6:AB6)</f>
        <v>83</v>
      </c>
      <c r="AE6" s="45">
        <f aca="true" t="shared" si="13" ref="AE6:AE30">SUM(AA6:AC6)</f>
        <v>128</v>
      </c>
      <c r="AF6" s="43">
        <f aca="true" t="shared" si="14" ref="AF6:AH30">G6+L6+V6+AA6</f>
        <v>376</v>
      </c>
      <c r="AG6" s="43">
        <f t="shared" si="14"/>
        <v>422</v>
      </c>
      <c r="AH6" s="43">
        <f t="shared" si="14"/>
        <v>233</v>
      </c>
      <c r="AI6" s="44">
        <f aca="true" t="shared" si="15" ref="AI6:AI30">SUM(AF6:AG6)</f>
        <v>798</v>
      </c>
      <c r="AJ6" s="45">
        <f aca="true" t="shared" si="16" ref="AJ6:AJ30">SUM(AF6:AH6)</f>
        <v>1031</v>
      </c>
      <c r="AK6" s="46">
        <f aca="true" t="shared" si="17" ref="AK6:AK30">IF(ISERROR(J6/K6),0,J6/K6)</f>
        <v>0.08163265306122448</v>
      </c>
      <c r="AL6" s="46">
        <f aca="true" t="shared" si="18" ref="AL6:AL30">IF(ISERROR(O6/P6),0,O6/P6)</f>
        <v>0.8888888888888888</v>
      </c>
      <c r="AM6" s="46">
        <f aca="true" t="shared" si="19" ref="AM6:AM30">IF(ISERROR(Y6/Z6),0,Y6/Z6)</f>
        <v>0.876453488372093</v>
      </c>
      <c r="AN6" s="46">
        <f aca="true" t="shared" si="20" ref="AN6:AN30">IF(ISERROR(AD6/AE6),0,AD6/AE6)</f>
        <v>0.6484375</v>
      </c>
      <c r="AO6" s="47">
        <f aca="true" t="shared" si="21" ref="AO6:AO30">IF(ISERROR((J6+O6+Y6+AD6)/(K6+P6+Z6+AE6)),0,(J6+O6+Y6+AD6)/(K6+P6+Z6+AE6))</f>
        <v>0.7740058195926285</v>
      </c>
    </row>
    <row r="7" spans="1:41" ht="12.75">
      <c r="A7" s="49"/>
      <c r="B7" s="49" t="s">
        <v>26</v>
      </c>
      <c r="C7" s="49"/>
      <c r="D7" s="50"/>
      <c r="E7" s="49">
        <v>1.1</v>
      </c>
      <c r="F7" s="51" t="s">
        <v>27</v>
      </c>
      <c r="G7" s="52">
        <f aca="true" t="shared" si="22" ref="G7:I13">SUMIF(FB,SHIS,G$1:G$65536)</f>
        <v>0</v>
      </c>
      <c r="H7" s="52">
        <f t="shared" si="22"/>
        <v>5</v>
      </c>
      <c r="I7" s="52">
        <f t="shared" si="22"/>
        <v>9</v>
      </c>
      <c r="J7" s="53">
        <f t="shared" si="1"/>
        <v>5</v>
      </c>
      <c r="K7" s="54">
        <f t="shared" si="2"/>
        <v>14</v>
      </c>
      <c r="L7" s="52">
        <f aca="true" t="shared" si="23" ref="L7:N13">SUMIF(FB,SHIS,L$1:L$65536)</f>
        <v>18</v>
      </c>
      <c r="M7" s="52">
        <f t="shared" si="23"/>
        <v>4</v>
      </c>
      <c r="N7" s="52">
        <f t="shared" si="23"/>
        <v>3</v>
      </c>
      <c r="O7" s="53">
        <f t="shared" si="3"/>
        <v>22</v>
      </c>
      <c r="P7" s="54">
        <f t="shared" si="4"/>
        <v>25</v>
      </c>
      <c r="Q7" s="52">
        <f t="shared" si="5"/>
        <v>18</v>
      </c>
      <c r="R7" s="52">
        <f t="shared" si="6"/>
        <v>9</v>
      </c>
      <c r="S7" s="52">
        <f t="shared" si="7"/>
        <v>12</v>
      </c>
      <c r="T7" s="52">
        <f t="shared" si="8"/>
        <v>27</v>
      </c>
      <c r="U7" s="54">
        <f t="shared" si="9"/>
        <v>66</v>
      </c>
      <c r="V7" s="52">
        <f aca="true" t="shared" si="24" ref="V7:X13">SUMIF(FB,SHIS,V$1:V$65536)</f>
        <v>30</v>
      </c>
      <c r="W7" s="52">
        <f t="shared" si="24"/>
        <v>21</v>
      </c>
      <c r="X7" s="52">
        <f t="shared" si="24"/>
        <v>3</v>
      </c>
      <c r="Y7" s="53">
        <f t="shared" si="10"/>
        <v>51</v>
      </c>
      <c r="Z7" s="54">
        <f t="shared" si="11"/>
        <v>54</v>
      </c>
      <c r="AA7" s="52">
        <f aca="true" t="shared" si="25" ref="AA7:AC13">SUMIF(FB,SHIS,AA$1:AA$65536)</f>
        <v>6</v>
      </c>
      <c r="AB7" s="52">
        <f t="shared" si="25"/>
        <v>4</v>
      </c>
      <c r="AC7" s="52">
        <f t="shared" si="25"/>
        <v>4</v>
      </c>
      <c r="AD7" s="53">
        <f t="shared" si="12"/>
        <v>10</v>
      </c>
      <c r="AE7" s="54">
        <f t="shared" si="13"/>
        <v>14</v>
      </c>
      <c r="AF7" s="52">
        <f t="shared" si="14"/>
        <v>54</v>
      </c>
      <c r="AG7" s="52">
        <f t="shared" si="14"/>
        <v>34</v>
      </c>
      <c r="AH7" s="52">
        <f t="shared" si="14"/>
        <v>19</v>
      </c>
      <c r="AI7" s="53">
        <f t="shared" si="15"/>
        <v>88</v>
      </c>
      <c r="AJ7" s="54">
        <f t="shared" si="16"/>
        <v>107</v>
      </c>
      <c r="AK7" s="55">
        <f t="shared" si="17"/>
        <v>0.35714285714285715</v>
      </c>
      <c r="AL7" s="55">
        <f t="shared" si="18"/>
        <v>0.88</v>
      </c>
      <c r="AM7" s="55">
        <f t="shared" si="19"/>
        <v>0.9444444444444444</v>
      </c>
      <c r="AN7" s="55">
        <f t="shared" si="20"/>
        <v>0.7142857142857143</v>
      </c>
      <c r="AO7" s="56">
        <f t="shared" si="21"/>
        <v>0.822429906542056</v>
      </c>
    </row>
    <row r="8" spans="1:41" ht="12.75">
      <c r="A8" s="57"/>
      <c r="B8" s="57" t="s">
        <v>26</v>
      </c>
      <c r="C8" s="57"/>
      <c r="D8" s="58"/>
      <c r="E8" s="57">
        <v>1.2</v>
      </c>
      <c r="F8" s="59" t="s">
        <v>28</v>
      </c>
      <c r="G8" s="60">
        <f t="shared" si="22"/>
        <v>0</v>
      </c>
      <c r="H8" s="60">
        <f t="shared" si="22"/>
        <v>0</v>
      </c>
      <c r="I8" s="60">
        <f t="shared" si="22"/>
        <v>27</v>
      </c>
      <c r="J8" s="61">
        <f t="shared" si="1"/>
        <v>0</v>
      </c>
      <c r="K8" s="62">
        <f t="shared" si="2"/>
        <v>27</v>
      </c>
      <c r="L8" s="60">
        <f t="shared" si="23"/>
        <v>13</v>
      </c>
      <c r="M8" s="60">
        <f t="shared" si="23"/>
        <v>11</v>
      </c>
      <c r="N8" s="60">
        <f t="shared" si="23"/>
        <v>4</v>
      </c>
      <c r="O8" s="61">
        <f t="shared" si="3"/>
        <v>24</v>
      </c>
      <c r="P8" s="62">
        <f t="shared" si="4"/>
        <v>28</v>
      </c>
      <c r="Q8" s="60">
        <f t="shared" si="5"/>
        <v>13</v>
      </c>
      <c r="R8" s="60">
        <f t="shared" si="6"/>
        <v>11</v>
      </c>
      <c r="S8" s="60">
        <f t="shared" si="7"/>
        <v>31</v>
      </c>
      <c r="T8" s="60">
        <f t="shared" si="8"/>
        <v>24</v>
      </c>
      <c r="U8" s="62">
        <f t="shared" si="9"/>
        <v>79</v>
      </c>
      <c r="V8" s="60">
        <f t="shared" si="24"/>
        <v>56</v>
      </c>
      <c r="W8" s="60">
        <f t="shared" si="24"/>
        <v>63</v>
      </c>
      <c r="X8" s="60">
        <f t="shared" si="24"/>
        <v>20</v>
      </c>
      <c r="Y8" s="61">
        <f t="shared" si="10"/>
        <v>119</v>
      </c>
      <c r="Z8" s="62">
        <f t="shared" si="11"/>
        <v>139</v>
      </c>
      <c r="AA8" s="60">
        <f t="shared" si="25"/>
        <v>4</v>
      </c>
      <c r="AB8" s="60">
        <f t="shared" si="25"/>
        <v>12</v>
      </c>
      <c r="AC8" s="60">
        <f t="shared" si="25"/>
        <v>9</v>
      </c>
      <c r="AD8" s="61">
        <f t="shared" si="12"/>
        <v>16</v>
      </c>
      <c r="AE8" s="62">
        <f t="shared" si="13"/>
        <v>25</v>
      </c>
      <c r="AF8" s="60">
        <f t="shared" si="14"/>
        <v>73</v>
      </c>
      <c r="AG8" s="60">
        <f t="shared" si="14"/>
        <v>86</v>
      </c>
      <c r="AH8" s="60">
        <f t="shared" si="14"/>
        <v>60</v>
      </c>
      <c r="AI8" s="61">
        <f t="shared" si="15"/>
        <v>159</v>
      </c>
      <c r="AJ8" s="62">
        <f t="shared" si="16"/>
        <v>219</v>
      </c>
      <c r="AK8" s="63">
        <f t="shared" si="17"/>
        <v>0</v>
      </c>
      <c r="AL8" s="63">
        <f t="shared" si="18"/>
        <v>0.8571428571428571</v>
      </c>
      <c r="AM8" s="63">
        <f t="shared" si="19"/>
        <v>0.8561151079136691</v>
      </c>
      <c r="AN8" s="63">
        <f t="shared" si="20"/>
        <v>0.64</v>
      </c>
      <c r="AO8" s="64">
        <f t="shared" si="21"/>
        <v>0.726027397260274</v>
      </c>
    </row>
    <row r="9" spans="1:41" ht="12.75">
      <c r="A9" s="57"/>
      <c r="B9" s="57" t="s">
        <v>26</v>
      </c>
      <c r="C9" s="57"/>
      <c r="D9" s="58"/>
      <c r="E9" s="57">
        <v>1.3</v>
      </c>
      <c r="F9" s="59" t="s">
        <v>29</v>
      </c>
      <c r="G9" s="60">
        <f t="shared" si="22"/>
        <v>0</v>
      </c>
      <c r="H9" s="60">
        <f t="shared" si="22"/>
        <v>3</v>
      </c>
      <c r="I9" s="60">
        <f t="shared" si="22"/>
        <v>31</v>
      </c>
      <c r="J9" s="61">
        <f t="shared" si="1"/>
        <v>3</v>
      </c>
      <c r="K9" s="62">
        <f t="shared" si="2"/>
        <v>34</v>
      </c>
      <c r="L9" s="60">
        <f t="shared" si="23"/>
        <v>24</v>
      </c>
      <c r="M9" s="60">
        <f t="shared" si="23"/>
        <v>5</v>
      </c>
      <c r="N9" s="60">
        <f t="shared" si="23"/>
        <v>0</v>
      </c>
      <c r="O9" s="61">
        <f t="shared" si="3"/>
        <v>29</v>
      </c>
      <c r="P9" s="62">
        <f t="shared" si="4"/>
        <v>29</v>
      </c>
      <c r="Q9" s="60">
        <f t="shared" si="5"/>
        <v>24</v>
      </c>
      <c r="R9" s="60">
        <f t="shared" si="6"/>
        <v>8</v>
      </c>
      <c r="S9" s="60">
        <f t="shared" si="7"/>
        <v>31</v>
      </c>
      <c r="T9" s="60">
        <f t="shared" si="8"/>
        <v>32</v>
      </c>
      <c r="U9" s="62">
        <f t="shared" si="9"/>
        <v>95</v>
      </c>
      <c r="V9" s="60">
        <f t="shared" si="24"/>
        <v>69</v>
      </c>
      <c r="W9" s="60">
        <f t="shared" si="24"/>
        <v>90</v>
      </c>
      <c r="X9" s="60">
        <f t="shared" si="24"/>
        <v>24</v>
      </c>
      <c r="Y9" s="61">
        <f t="shared" si="10"/>
        <v>159</v>
      </c>
      <c r="Z9" s="62">
        <f t="shared" si="11"/>
        <v>183</v>
      </c>
      <c r="AA9" s="60">
        <f t="shared" si="25"/>
        <v>3</v>
      </c>
      <c r="AB9" s="60">
        <f t="shared" si="25"/>
        <v>18</v>
      </c>
      <c r="AC9" s="60">
        <f t="shared" si="25"/>
        <v>14</v>
      </c>
      <c r="AD9" s="61">
        <f t="shared" si="12"/>
        <v>21</v>
      </c>
      <c r="AE9" s="62">
        <f t="shared" si="13"/>
        <v>35</v>
      </c>
      <c r="AF9" s="60">
        <f t="shared" si="14"/>
        <v>96</v>
      </c>
      <c r="AG9" s="60">
        <f t="shared" si="14"/>
        <v>116</v>
      </c>
      <c r="AH9" s="60">
        <f t="shared" si="14"/>
        <v>69</v>
      </c>
      <c r="AI9" s="61">
        <f t="shared" si="15"/>
        <v>212</v>
      </c>
      <c r="AJ9" s="62">
        <f t="shared" si="16"/>
        <v>281</v>
      </c>
      <c r="AK9" s="63">
        <f t="shared" si="17"/>
        <v>0.08823529411764706</v>
      </c>
      <c r="AL9" s="63">
        <f t="shared" si="18"/>
        <v>1</v>
      </c>
      <c r="AM9" s="63">
        <f t="shared" si="19"/>
        <v>0.8688524590163934</v>
      </c>
      <c r="AN9" s="63">
        <f t="shared" si="20"/>
        <v>0.6</v>
      </c>
      <c r="AO9" s="64">
        <f t="shared" si="21"/>
        <v>0.7544483985765125</v>
      </c>
    </row>
    <row r="10" spans="1:41" ht="12.75">
      <c r="A10" s="57"/>
      <c r="B10" s="57" t="s">
        <v>26</v>
      </c>
      <c r="C10" s="57"/>
      <c r="D10" s="58"/>
      <c r="E10" s="57">
        <v>1.4</v>
      </c>
      <c r="F10" s="59" t="s">
        <v>30</v>
      </c>
      <c r="G10" s="60">
        <f t="shared" si="22"/>
        <v>0</v>
      </c>
      <c r="H10" s="60">
        <f t="shared" si="22"/>
        <v>0</v>
      </c>
      <c r="I10" s="60">
        <f t="shared" si="22"/>
        <v>23</v>
      </c>
      <c r="J10" s="61">
        <f t="shared" si="1"/>
        <v>0</v>
      </c>
      <c r="K10" s="62">
        <f t="shared" si="2"/>
        <v>23</v>
      </c>
      <c r="L10" s="60">
        <f t="shared" si="23"/>
        <v>24</v>
      </c>
      <c r="M10" s="60">
        <f t="shared" si="23"/>
        <v>5</v>
      </c>
      <c r="N10" s="60">
        <f t="shared" si="23"/>
        <v>6</v>
      </c>
      <c r="O10" s="61">
        <f t="shared" si="3"/>
        <v>29</v>
      </c>
      <c r="P10" s="62">
        <f t="shared" si="4"/>
        <v>35</v>
      </c>
      <c r="Q10" s="60">
        <f t="shared" si="5"/>
        <v>24</v>
      </c>
      <c r="R10" s="60">
        <f t="shared" si="6"/>
        <v>5</v>
      </c>
      <c r="S10" s="60">
        <f t="shared" si="7"/>
        <v>29</v>
      </c>
      <c r="T10" s="60">
        <f t="shared" si="8"/>
        <v>29</v>
      </c>
      <c r="U10" s="62">
        <f t="shared" si="9"/>
        <v>87</v>
      </c>
      <c r="V10" s="60">
        <f t="shared" si="24"/>
        <v>72</v>
      </c>
      <c r="W10" s="60">
        <f t="shared" si="24"/>
        <v>132</v>
      </c>
      <c r="X10" s="60">
        <f t="shared" si="24"/>
        <v>33</v>
      </c>
      <c r="Y10" s="61">
        <f t="shared" si="10"/>
        <v>204</v>
      </c>
      <c r="Z10" s="62">
        <f t="shared" si="11"/>
        <v>237</v>
      </c>
      <c r="AA10" s="60">
        <f t="shared" si="25"/>
        <v>7</v>
      </c>
      <c r="AB10" s="60">
        <f t="shared" si="25"/>
        <v>28</v>
      </c>
      <c r="AC10" s="60">
        <f t="shared" si="25"/>
        <v>15</v>
      </c>
      <c r="AD10" s="61">
        <f t="shared" si="12"/>
        <v>35</v>
      </c>
      <c r="AE10" s="62">
        <f t="shared" si="13"/>
        <v>50</v>
      </c>
      <c r="AF10" s="60">
        <f t="shared" si="14"/>
        <v>103</v>
      </c>
      <c r="AG10" s="60">
        <f t="shared" si="14"/>
        <v>165</v>
      </c>
      <c r="AH10" s="60">
        <f t="shared" si="14"/>
        <v>77</v>
      </c>
      <c r="AI10" s="61">
        <f t="shared" si="15"/>
        <v>268</v>
      </c>
      <c r="AJ10" s="62">
        <f t="shared" si="16"/>
        <v>345</v>
      </c>
      <c r="AK10" s="63">
        <f t="shared" si="17"/>
        <v>0</v>
      </c>
      <c r="AL10" s="63">
        <f t="shared" si="18"/>
        <v>0.8285714285714286</v>
      </c>
      <c r="AM10" s="63">
        <f t="shared" si="19"/>
        <v>0.8607594936708861</v>
      </c>
      <c r="AN10" s="63">
        <f t="shared" si="20"/>
        <v>0.7</v>
      </c>
      <c r="AO10" s="64">
        <f t="shared" si="21"/>
        <v>0.7768115942028986</v>
      </c>
    </row>
    <row r="11" spans="1:41" ht="12.75">
      <c r="A11" s="65"/>
      <c r="B11" s="65" t="s">
        <v>26</v>
      </c>
      <c r="C11" s="65"/>
      <c r="D11" s="66"/>
      <c r="E11" s="65">
        <v>1.5</v>
      </c>
      <c r="F11" s="67" t="s">
        <v>31</v>
      </c>
      <c r="G11" s="68">
        <f t="shared" si="22"/>
        <v>0</v>
      </c>
      <c r="H11" s="68">
        <f t="shared" si="22"/>
        <v>0</v>
      </c>
      <c r="I11" s="68">
        <f t="shared" si="22"/>
        <v>0</v>
      </c>
      <c r="J11" s="69">
        <f t="shared" si="1"/>
        <v>0</v>
      </c>
      <c r="K11" s="70">
        <f t="shared" si="2"/>
        <v>0</v>
      </c>
      <c r="L11" s="68">
        <f t="shared" si="23"/>
        <v>0</v>
      </c>
      <c r="M11" s="68">
        <f t="shared" si="23"/>
        <v>0</v>
      </c>
      <c r="N11" s="68">
        <f t="shared" si="23"/>
        <v>0</v>
      </c>
      <c r="O11" s="69">
        <f t="shared" si="3"/>
        <v>0</v>
      </c>
      <c r="P11" s="70">
        <f t="shared" si="4"/>
        <v>0</v>
      </c>
      <c r="Q11" s="68">
        <f t="shared" si="5"/>
        <v>0</v>
      </c>
      <c r="R11" s="68">
        <f t="shared" si="6"/>
        <v>0</v>
      </c>
      <c r="S11" s="68">
        <f t="shared" si="7"/>
        <v>0</v>
      </c>
      <c r="T11" s="68">
        <f t="shared" si="8"/>
        <v>0</v>
      </c>
      <c r="U11" s="70">
        <f t="shared" si="9"/>
        <v>0</v>
      </c>
      <c r="V11" s="68">
        <f t="shared" si="24"/>
        <v>50</v>
      </c>
      <c r="W11" s="68">
        <f t="shared" si="24"/>
        <v>20</v>
      </c>
      <c r="X11" s="68">
        <f t="shared" si="24"/>
        <v>5</v>
      </c>
      <c r="Y11" s="69">
        <f t="shared" si="10"/>
        <v>70</v>
      </c>
      <c r="Z11" s="70">
        <f t="shared" si="11"/>
        <v>75</v>
      </c>
      <c r="AA11" s="68">
        <f t="shared" si="25"/>
        <v>0</v>
      </c>
      <c r="AB11" s="68">
        <f t="shared" si="25"/>
        <v>1</v>
      </c>
      <c r="AC11" s="68">
        <f t="shared" si="25"/>
        <v>3</v>
      </c>
      <c r="AD11" s="69">
        <f t="shared" si="12"/>
        <v>1</v>
      </c>
      <c r="AE11" s="70">
        <f t="shared" si="13"/>
        <v>4</v>
      </c>
      <c r="AF11" s="68">
        <f t="shared" si="14"/>
        <v>50</v>
      </c>
      <c r="AG11" s="68">
        <f t="shared" si="14"/>
        <v>21</v>
      </c>
      <c r="AH11" s="68">
        <f t="shared" si="14"/>
        <v>8</v>
      </c>
      <c r="AI11" s="69">
        <f t="shared" si="15"/>
        <v>71</v>
      </c>
      <c r="AJ11" s="70">
        <f t="shared" si="16"/>
        <v>79</v>
      </c>
      <c r="AK11" s="71">
        <f t="shared" si="17"/>
        <v>0</v>
      </c>
      <c r="AL11" s="71">
        <f t="shared" si="18"/>
        <v>0</v>
      </c>
      <c r="AM11" s="71">
        <f t="shared" si="19"/>
        <v>0.9333333333333333</v>
      </c>
      <c r="AN11" s="71">
        <f t="shared" si="20"/>
        <v>0.25</v>
      </c>
      <c r="AO11" s="72">
        <f t="shared" si="21"/>
        <v>0.8987341772151899</v>
      </c>
    </row>
    <row r="12" spans="1:41" ht="12.75">
      <c r="A12" s="73"/>
      <c r="B12" s="73" t="s">
        <v>26</v>
      </c>
      <c r="C12" s="73"/>
      <c r="D12" s="74"/>
      <c r="E12" s="73">
        <v>2</v>
      </c>
      <c r="F12" s="75" t="s">
        <v>32</v>
      </c>
      <c r="G12" s="76">
        <f t="shared" si="22"/>
        <v>0</v>
      </c>
      <c r="H12" s="76">
        <f t="shared" si="22"/>
        <v>0</v>
      </c>
      <c r="I12" s="76">
        <f t="shared" si="22"/>
        <v>25</v>
      </c>
      <c r="J12" s="77">
        <f t="shared" si="1"/>
        <v>0</v>
      </c>
      <c r="K12" s="78">
        <f t="shared" si="2"/>
        <v>25</v>
      </c>
      <c r="L12" s="76">
        <f t="shared" si="23"/>
        <v>16</v>
      </c>
      <c r="M12" s="76">
        <f t="shared" si="23"/>
        <v>1</v>
      </c>
      <c r="N12" s="76">
        <f t="shared" si="23"/>
        <v>0</v>
      </c>
      <c r="O12" s="77">
        <f t="shared" si="3"/>
        <v>17</v>
      </c>
      <c r="P12" s="78">
        <f t="shared" si="4"/>
        <v>17</v>
      </c>
      <c r="Q12" s="76">
        <f t="shared" si="5"/>
        <v>16</v>
      </c>
      <c r="R12" s="76">
        <f t="shared" si="6"/>
        <v>1</v>
      </c>
      <c r="S12" s="76">
        <f t="shared" si="7"/>
        <v>25</v>
      </c>
      <c r="T12" s="76">
        <f t="shared" si="8"/>
        <v>17</v>
      </c>
      <c r="U12" s="78">
        <f t="shared" si="9"/>
        <v>59</v>
      </c>
      <c r="V12" s="76">
        <f t="shared" si="24"/>
        <v>63</v>
      </c>
      <c r="W12" s="76">
        <f t="shared" si="24"/>
        <v>59</v>
      </c>
      <c r="X12" s="76">
        <f t="shared" si="24"/>
        <v>42</v>
      </c>
      <c r="Y12" s="77">
        <f t="shared" si="10"/>
        <v>122</v>
      </c>
      <c r="Z12" s="78">
        <f t="shared" si="11"/>
        <v>164</v>
      </c>
      <c r="AA12" s="76">
        <f t="shared" si="25"/>
        <v>1</v>
      </c>
      <c r="AB12" s="76">
        <f t="shared" si="25"/>
        <v>9</v>
      </c>
      <c r="AC12" s="76">
        <f t="shared" si="25"/>
        <v>11</v>
      </c>
      <c r="AD12" s="77">
        <f t="shared" si="12"/>
        <v>10</v>
      </c>
      <c r="AE12" s="78">
        <f t="shared" si="13"/>
        <v>21</v>
      </c>
      <c r="AF12" s="76">
        <f t="shared" si="14"/>
        <v>80</v>
      </c>
      <c r="AG12" s="76">
        <f t="shared" si="14"/>
        <v>69</v>
      </c>
      <c r="AH12" s="76">
        <f t="shared" si="14"/>
        <v>78</v>
      </c>
      <c r="AI12" s="77">
        <f t="shared" si="15"/>
        <v>149</v>
      </c>
      <c r="AJ12" s="78">
        <f t="shared" si="16"/>
        <v>227</v>
      </c>
      <c r="AK12" s="79">
        <f t="shared" si="17"/>
        <v>0</v>
      </c>
      <c r="AL12" s="79">
        <f t="shared" si="18"/>
        <v>1</v>
      </c>
      <c r="AM12" s="79">
        <f t="shared" si="19"/>
        <v>0.7439024390243902</v>
      </c>
      <c r="AN12" s="79">
        <f t="shared" si="20"/>
        <v>0.47619047619047616</v>
      </c>
      <c r="AO12" s="80">
        <f t="shared" si="21"/>
        <v>0.6563876651982379</v>
      </c>
    </row>
    <row r="13" spans="1:41" ht="12.75">
      <c r="A13" s="73"/>
      <c r="B13" s="73" t="s">
        <v>26</v>
      </c>
      <c r="C13" s="73"/>
      <c r="D13" s="74"/>
      <c r="E13" s="73">
        <v>3</v>
      </c>
      <c r="F13" s="75" t="s">
        <v>33</v>
      </c>
      <c r="G13" s="76">
        <f t="shared" si="22"/>
        <v>1</v>
      </c>
      <c r="H13" s="76">
        <f t="shared" si="22"/>
        <v>6</v>
      </c>
      <c r="I13" s="76">
        <f t="shared" si="22"/>
        <v>18</v>
      </c>
      <c r="J13" s="77">
        <f t="shared" si="1"/>
        <v>7</v>
      </c>
      <c r="K13" s="78">
        <f t="shared" si="2"/>
        <v>25</v>
      </c>
      <c r="L13" s="76">
        <f t="shared" si="23"/>
        <v>52</v>
      </c>
      <c r="M13" s="76">
        <f t="shared" si="23"/>
        <v>4</v>
      </c>
      <c r="N13" s="76">
        <f t="shared" si="23"/>
        <v>4</v>
      </c>
      <c r="O13" s="77">
        <f t="shared" si="3"/>
        <v>56</v>
      </c>
      <c r="P13" s="78">
        <f t="shared" si="4"/>
        <v>60</v>
      </c>
      <c r="Q13" s="76">
        <f t="shared" si="5"/>
        <v>53</v>
      </c>
      <c r="R13" s="76">
        <f t="shared" si="6"/>
        <v>10</v>
      </c>
      <c r="S13" s="76">
        <f t="shared" si="7"/>
        <v>22</v>
      </c>
      <c r="T13" s="76">
        <f t="shared" si="8"/>
        <v>63</v>
      </c>
      <c r="U13" s="78">
        <f t="shared" si="9"/>
        <v>148</v>
      </c>
      <c r="V13" s="76">
        <f t="shared" si="24"/>
        <v>69</v>
      </c>
      <c r="W13" s="76">
        <f t="shared" si="24"/>
        <v>72</v>
      </c>
      <c r="X13" s="76">
        <f t="shared" si="24"/>
        <v>21</v>
      </c>
      <c r="Y13" s="77">
        <f t="shared" si="10"/>
        <v>141</v>
      </c>
      <c r="Z13" s="78">
        <f t="shared" si="11"/>
        <v>162</v>
      </c>
      <c r="AA13" s="76">
        <f t="shared" si="25"/>
        <v>7</v>
      </c>
      <c r="AB13" s="76">
        <f t="shared" si="25"/>
        <v>18</v>
      </c>
      <c r="AC13" s="76">
        <f t="shared" si="25"/>
        <v>13</v>
      </c>
      <c r="AD13" s="77">
        <f t="shared" si="12"/>
        <v>25</v>
      </c>
      <c r="AE13" s="78">
        <f t="shared" si="13"/>
        <v>38</v>
      </c>
      <c r="AF13" s="76">
        <f t="shared" si="14"/>
        <v>129</v>
      </c>
      <c r="AG13" s="76">
        <f t="shared" si="14"/>
        <v>100</v>
      </c>
      <c r="AH13" s="76">
        <f t="shared" si="14"/>
        <v>56</v>
      </c>
      <c r="AI13" s="77">
        <f t="shared" si="15"/>
        <v>229</v>
      </c>
      <c r="AJ13" s="78">
        <f t="shared" si="16"/>
        <v>285</v>
      </c>
      <c r="AK13" s="79">
        <f t="shared" si="17"/>
        <v>0.28</v>
      </c>
      <c r="AL13" s="79">
        <f t="shared" si="18"/>
        <v>0.9333333333333333</v>
      </c>
      <c r="AM13" s="79">
        <f t="shared" si="19"/>
        <v>0.8703703703703703</v>
      </c>
      <c r="AN13" s="79">
        <f t="shared" si="20"/>
        <v>0.6578947368421053</v>
      </c>
      <c r="AO13" s="80">
        <f t="shared" si="21"/>
        <v>0.8035087719298246</v>
      </c>
    </row>
    <row r="14" spans="1:41" s="48" customFormat="1" ht="12.75">
      <c r="A14" s="39"/>
      <c r="B14" s="39"/>
      <c r="C14" s="39"/>
      <c r="D14" s="40"/>
      <c r="E14" s="81">
        <v>4</v>
      </c>
      <c r="F14" s="82" t="s">
        <v>34</v>
      </c>
      <c r="G14" s="83">
        <f>SUMIF(FBG,SHIS,G:G)</f>
        <v>1</v>
      </c>
      <c r="H14" s="83">
        <f>SUMIF(FBG,SHIS,H:H)</f>
        <v>1</v>
      </c>
      <c r="I14" s="83">
        <f>SUMIF(FBG,SHIS,I:I)</f>
        <v>69</v>
      </c>
      <c r="J14" s="84">
        <f t="shared" si="1"/>
        <v>2</v>
      </c>
      <c r="K14" s="85">
        <f t="shared" si="2"/>
        <v>71</v>
      </c>
      <c r="L14" s="83">
        <f>SUMIF(FBG,SHIS,L:L)</f>
        <v>25</v>
      </c>
      <c r="M14" s="83">
        <f>SUMIF(FBG,SHIS,M:M)</f>
        <v>7</v>
      </c>
      <c r="N14" s="83">
        <f>SUMIF(FBG,SHIS,N:N)</f>
        <v>46</v>
      </c>
      <c r="O14" s="84">
        <f t="shared" si="3"/>
        <v>32</v>
      </c>
      <c r="P14" s="85">
        <f t="shared" si="4"/>
        <v>78</v>
      </c>
      <c r="Q14" s="83">
        <f t="shared" si="5"/>
        <v>26</v>
      </c>
      <c r="R14" s="83">
        <f t="shared" si="6"/>
        <v>8</v>
      </c>
      <c r="S14" s="83">
        <f t="shared" si="7"/>
        <v>115</v>
      </c>
      <c r="T14" s="83">
        <f t="shared" si="8"/>
        <v>34</v>
      </c>
      <c r="U14" s="85">
        <f t="shared" si="9"/>
        <v>183</v>
      </c>
      <c r="V14" s="83">
        <f>SUMIF(FBG,SHIS,V:V)</f>
        <v>184</v>
      </c>
      <c r="W14" s="83">
        <f>SUMIF(FBG,SHIS,W:W)</f>
        <v>426</v>
      </c>
      <c r="X14" s="83">
        <f>SUMIF(FBG,SHIS,X:X)</f>
        <v>153</v>
      </c>
      <c r="Y14" s="84">
        <f t="shared" si="10"/>
        <v>610</v>
      </c>
      <c r="Z14" s="85">
        <f t="shared" si="11"/>
        <v>763</v>
      </c>
      <c r="AA14" s="83">
        <f>SUMIF(FBG,SHIS,AA:AA)</f>
        <v>46</v>
      </c>
      <c r="AB14" s="83">
        <f>SUMIF(FBG,SHIS,AB:AB)</f>
        <v>96</v>
      </c>
      <c r="AC14" s="83">
        <f>SUMIF(FBG,SHIS,AC:AC)</f>
        <v>160</v>
      </c>
      <c r="AD14" s="84">
        <f t="shared" si="12"/>
        <v>142</v>
      </c>
      <c r="AE14" s="85">
        <f t="shared" si="13"/>
        <v>302</v>
      </c>
      <c r="AF14" s="83">
        <f t="shared" si="14"/>
        <v>256</v>
      </c>
      <c r="AG14" s="83">
        <f t="shared" si="14"/>
        <v>530</v>
      </c>
      <c r="AH14" s="83">
        <f t="shared" si="14"/>
        <v>428</v>
      </c>
      <c r="AI14" s="84">
        <f t="shared" si="15"/>
        <v>786</v>
      </c>
      <c r="AJ14" s="85">
        <f t="shared" si="16"/>
        <v>1214</v>
      </c>
      <c r="AK14" s="86">
        <f t="shared" si="17"/>
        <v>0.028169014084507043</v>
      </c>
      <c r="AL14" s="86">
        <f t="shared" si="18"/>
        <v>0.41025641025641024</v>
      </c>
      <c r="AM14" s="86">
        <f t="shared" si="19"/>
        <v>0.799475753604194</v>
      </c>
      <c r="AN14" s="86">
        <f t="shared" si="20"/>
        <v>0.47019867549668876</v>
      </c>
      <c r="AO14" s="87">
        <f t="shared" si="21"/>
        <v>0.6474464579901154</v>
      </c>
    </row>
    <row r="15" spans="1:41" ht="12.75">
      <c r="A15" s="57"/>
      <c r="B15" s="57" t="s">
        <v>26</v>
      </c>
      <c r="C15" s="57"/>
      <c r="D15" s="58"/>
      <c r="E15" s="57">
        <v>4.1</v>
      </c>
      <c r="F15" s="59" t="s">
        <v>35</v>
      </c>
      <c r="G15" s="60">
        <f aca="true" t="shared" si="26" ref="G15:I17">SUMIF(FB,SHIS,G$1:G$65536)</f>
        <v>1</v>
      </c>
      <c r="H15" s="60">
        <f t="shared" si="26"/>
        <v>0</v>
      </c>
      <c r="I15" s="60">
        <f t="shared" si="26"/>
        <v>26</v>
      </c>
      <c r="J15" s="61">
        <f t="shared" si="1"/>
        <v>1</v>
      </c>
      <c r="K15" s="62">
        <f t="shared" si="2"/>
        <v>27</v>
      </c>
      <c r="L15" s="60">
        <f aca="true" t="shared" si="27" ref="L15:N17">SUMIF(FB,SHIS,L$1:L$65536)</f>
        <v>3</v>
      </c>
      <c r="M15" s="60">
        <f t="shared" si="27"/>
        <v>3</v>
      </c>
      <c r="N15" s="60">
        <f t="shared" si="27"/>
        <v>22</v>
      </c>
      <c r="O15" s="61">
        <f t="shared" si="3"/>
        <v>6</v>
      </c>
      <c r="P15" s="62">
        <f t="shared" si="4"/>
        <v>28</v>
      </c>
      <c r="Q15" s="60">
        <f t="shared" si="5"/>
        <v>4</v>
      </c>
      <c r="R15" s="60">
        <f t="shared" si="6"/>
        <v>3</v>
      </c>
      <c r="S15" s="60">
        <f t="shared" si="7"/>
        <v>48</v>
      </c>
      <c r="T15" s="60">
        <f t="shared" si="8"/>
        <v>7</v>
      </c>
      <c r="U15" s="62">
        <f t="shared" si="9"/>
        <v>62</v>
      </c>
      <c r="V15" s="60">
        <f aca="true" t="shared" si="28" ref="V15:X17">SUMIF(FB,SHIS,V$1:V$65536)</f>
        <v>83</v>
      </c>
      <c r="W15" s="60">
        <f t="shared" si="28"/>
        <v>135</v>
      </c>
      <c r="X15" s="60">
        <f t="shared" si="28"/>
        <v>60</v>
      </c>
      <c r="Y15" s="61">
        <f t="shared" si="10"/>
        <v>218</v>
      </c>
      <c r="Z15" s="62">
        <f t="shared" si="11"/>
        <v>278</v>
      </c>
      <c r="AA15" s="60">
        <f aca="true" t="shared" si="29" ref="AA15:AC17">SUMIF(FB,SHIS,AA$1:AA$65536)</f>
        <v>9</v>
      </c>
      <c r="AB15" s="60">
        <f t="shared" si="29"/>
        <v>26</v>
      </c>
      <c r="AC15" s="60">
        <f t="shared" si="29"/>
        <v>63</v>
      </c>
      <c r="AD15" s="61">
        <f t="shared" si="12"/>
        <v>35</v>
      </c>
      <c r="AE15" s="62">
        <f t="shared" si="13"/>
        <v>98</v>
      </c>
      <c r="AF15" s="60">
        <f t="shared" si="14"/>
        <v>96</v>
      </c>
      <c r="AG15" s="60">
        <f t="shared" si="14"/>
        <v>164</v>
      </c>
      <c r="AH15" s="60">
        <f t="shared" si="14"/>
        <v>171</v>
      </c>
      <c r="AI15" s="61">
        <f t="shared" si="15"/>
        <v>260</v>
      </c>
      <c r="AJ15" s="62">
        <f t="shared" si="16"/>
        <v>431</v>
      </c>
      <c r="AK15" s="63">
        <f t="shared" si="17"/>
        <v>0.037037037037037035</v>
      </c>
      <c r="AL15" s="63">
        <f t="shared" si="18"/>
        <v>0.21428571428571427</v>
      </c>
      <c r="AM15" s="63">
        <f t="shared" si="19"/>
        <v>0.7841726618705036</v>
      </c>
      <c r="AN15" s="63">
        <f t="shared" si="20"/>
        <v>0.35714285714285715</v>
      </c>
      <c r="AO15" s="64">
        <f t="shared" si="21"/>
        <v>0.6032482598607889</v>
      </c>
    </row>
    <row r="16" spans="1:41" ht="12.75">
      <c r="A16" s="57"/>
      <c r="B16" s="57" t="s">
        <v>26</v>
      </c>
      <c r="C16" s="57"/>
      <c r="D16" s="58"/>
      <c r="E16" s="57">
        <v>4.2</v>
      </c>
      <c r="F16" s="59" t="s">
        <v>36</v>
      </c>
      <c r="G16" s="60">
        <f t="shared" si="26"/>
        <v>0</v>
      </c>
      <c r="H16" s="60">
        <f t="shared" si="26"/>
        <v>1</v>
      </c>
      <c r="I16" s="60">
        <f t="shared" si="26"/>
        <v>42</v>
      </c>
      <c r="J16" s="61">
        <f t="shared" si="1"/>
        <v>1</v>
      </c>
      <c r="K16" s="62">
        <f t="shared" si="2"/>
        <v>43</v>
      </c>
      <c r="L16" s="60">
        <f t="shared" si="27"/>
        <v>22</v>
      </c>
      <c r="M16" s="60">
        <f t="shared" si="27"/>
        <v>4</v>
      </c>
      <c r="N16" s="60">
        <f t="shared" si="27"/>
        <v>24</v>
      </c>
      <c r="O16" s="61">
        <f t="shared" si="3"/>
        <v>26</v>
      </c>
      <c r="P16" s="62">
        <f t="shared" si="4"/>
        <v>50</v>
      </c>
      <c r="Q16" s="60">
        <f t="shared" si="5"/>
        <v>22</v>
      </c>
      <c r="R16" s="60">
        <f t="shared" si="6"/>
        <v>5</v>
      </c>
      <c r="S16" s="60">
        <f t="shared" si="7"/>
        <v>66</v>
      </c>
      <c r="T16" s="60">
        <f t="shared" si="8"/>
        <v>27</v>
      </c>
      <c r="U16" s="62">
        <f t="shared" si="9"/>
        <v>120</v>
      </c>
      <c r="V16" s="60">
        <f t="shared" si="28"/>
        <v>101</v>
      </c>
      <c r="W16" s="60">
        <f t="shared" si="28"/>
        <v>291</v>
      </c>
      <c r="X16" s="60">
        <f t="shared" si="28"/>
        <v>93</v>
      </c>
      <c r="Y16" s="61">
        <f t="shared" si="10"/>
        <v>392</v>
      </c>
      <c r="Z16" s="62">
        <f t="shared" si="11"/>
        <v>485</v>
      </c>
      <c r="AA16" s="60">
        <f t="shared" si="29"/>
        <v>37</v>
      </c>
      <c r="AB16" s="60">
        <f t="shared" si="29"/>
        <v>68</v>
      </c>
      <c r="AC16" s="60">
        <f t="shared" si="29"/>
        <v>91</v>
      </c>
      <c r="AD16" s="61">
        <f t="shared" si="12"/>
        <v>105</v>
      </c>
      <c r="AE16" s="62">
        <f t="shared" si="13"/>
        <v>196</v>
      </c>
      <c r="AF16" s="60">
        <f t="shared" si="14"/>
        <v>160</v>
      </c>
      <c r="AG16" s="60">
        <f t="shared" si="14"/>
        <v>364</v>
      </c>
      <c r="AH16" s="60">
        <f t="shared" si="14"/>
        <v>250</v>
      </c>
      <c r="AI16" s="61">
        <f t="shared" si="15"/>
        <v>524</v>
      </c>
      <c r="AJ16" s="62">
        <f t="shared" si="16"/>
        <v>774</v>
      </c>
      <c r="AK16" s="63">
        <f t="shared" si="17"/>
        <v>0.023255813953488372</v>
      </c>
      <c r="AL16" s="63">
        <f t="shared" si="18"/>
        <v>0.52</v>
      </c>
      <c r="AM16" s="63">
        <f t="shared" si="19"/>
        <v>0.8082474226804124</v>
      </c>
      <c r="AN16" s="63">
        <f t="shared" si="20"/>
        <v>0.5357142857142857</v>
      </c>
      <c r="AO16" s="64">
        <f t="shared" si="21"/>
        <v>0.6770025839793282</v>
      </c>
    </row>
    <row r="17" spans="1:41" ht="12.75">
      <c r="A17" s="65"/>
      <c r="B17" s="65" t="s">
        <v>26</v>
      </c>
      <c r="C17" s="65"/>
      <c r="D17" s="66"/>
      <c r="E17" s="65">
        <v>4.3</v>
      </c>
      <c r="F17" s="67" t="s">
        <v>37</v>
      </c>
      <c r="G17" s="68">
        <f t="shared" si="26"/>
        <v>0</v>
      </c>
      <c r="H17" s="68">
        <f t="shared" si="26"/>
        <v>0</v>
      </c>
      <c r="I17" s="68">
        <f t="shared" si="26"/>
        <v>1</v>
      </c>
      <c r="J17" s="69">
        <f t="shared" si="1"/>
        <v>0</v>
      </c>
      <c r="K17" s="70">
        <f t="shared" si="2"/>
        <v>1</v>
      </c>
      <c r="L17" s="68">
        <f t="shared" si="27"/>
        <v>0</v>
      </c>
      <c r="M17" s="68">
        <f t="shared" si="27"/>
        <v>0</v>
      </c>
      <c r="N17" s="68">
        <f t="shared" si="27"/>
        <v>0</v>
      </c>
      <c r="O17" s="69">
        <f t="shared" si="3"/>
        <v>0</v>
      </c>
      <c r="P17" s="70">
        <f t="shared" si="4"/>
        <v>0</v>
      </c>
      <c r="Q17" s="68">
        <f t="shared" si="5"/>
        <v>0</v>
      </c>
      <c r="R17" s="68">
        <f t="shared" si="6"/>
        <v>0</v>
      </c>
      <c r="S17" s="68">
        <f t="shared" si="7"/>
        <v>1</v>
      </c>
      <c r="T17" s="68">
        <f t="shared" si="8"/>
        <v>0</v>
      </c>
      <c r="U17" s="70">
        <f t="shared" si="9"/>
        <v>1</v>
      </c>
      <c r="V17" s="68">
        <f t="shared" si="28"/>
        <v>0</v>
      </c>
      <c r="W17" s="68">
        <f t="shared" si="28"/>
        <v>0</v>
      </c>
      <c r="X17" s="68">
        <f t="shared" si="28"/>
        <v>0</v>
      </c>
      <c r="Y17" s="69">
        <f t="shared" si="10"/>
        <v>0</v>
      </c>
      <c r="Z17" s="70">
        <f t="shared" si="11"/>
        <v>0</v>
      </c>
      <c r="AA17" s="68">
        <f t="shared" si="29"/>
        <v>0</v>
      </c>
      <c r="AB17" s="68">
        <f t="shared" si="29"/>
        <v>2</v>
      </c>
      <c r="AC17" s="68">
        <f t="shared" si="29"/>
        <v>6</v>
      </c>
      <c r="AD17" s="69">
        <f t="shared" si="12"/>
        <v>2</v>
      </c>
      <c r="AE17" s="70">
        <f t="shared" si="13"/>
        <v>8</v>
      </c>
      <c r="AF17" s="68">
        <f t="shared" si="14"/>
        <v>0</v>
      </c>
      <c r="AG17" s="68">
        <f t="shared" si="14"/>
        <v>2</v>
      </c>
      <c r="AH17" s="68">
        <f t="shared" si="14"/>
        <v>7</v>
      </c>
      <c r="AI17" s="69">
        <f t="shared" si="15"/>
        <v>2</v>
      </c>
      <c r="AJ17" s="70">
        <f t="shared" si="16"/>
        <v>9</v>
      </c>
      <c r="AK17" s="71">
        <f t="shared" si="17"/>
        <v>0</v>
      </c>
      <c r="AL17" s="71">
        <f t="shared" si="18"/>
        <v>0</v>
      </c>
      <c r="AM17" s="71">
        <f t="shared" si="19"/>
        <v>0</v>
      </c>
      <c r="AN17" s="71">
        <f t="shared" si="20"/>
        <v>0.25</v>
      </c>
      <c r="AO17" s="72">
        <f t="shared" si="21"/>
        <v>0.2222222222222222</v>
      </c>
    </row>
    <row r="18" spans="1:41" s="48" customFormat="1" ht="12.75">
      <c r="A18" s="39"/>
      <c r="B18" s="39"/>
      <c r="C18" s="39"/>
      <c r="D18" s="40"/>
      <c r="E18" s="81">
        <v>5</v>
      </c>
      <c r="F18" s="82" t="s">
        <v>38</v>
      </c>
      <c r="G18" s="83">
        <f>SUMIF(FBG,SHIS,G:G)</f>
        <v>7</v>
      </c>
      <c r="H18" s="83">
        <f>SUMIF(FBG,SHIS,H:H)</f>
        <v>2</v>
      </c>
      <c r="I18" s="83">
        <f>SUMIF(FBG,SHIS,I:I)</f>
        <v>93</v>
      </c>
      <c r="J18" s="84">
        <f t="shared" si="1"/>
        <v>9</v>
      </c>
      <c r="K18" s="85">
        <f t="shared" si="2"/>
        <v>102</v>
      </c>
      <c r="L18" s="83">
        <f>SUMIF(FBG,SHIS,L:L)</f>
        <v>124</v>
      </c>
      <c r="M18" s="83">
        <f>SUMIF(FBG,SHIS,M:M)</f>
        <v>24</v>
      </c>
      <c r="N18" s="83">
        <f>SUMIF(FBG,SHIS,N:N)</f>
        <v>82</v>
      </c>
      <c r="O18" s="84">
        <f t="shared" si="3"/>
        <v>148</v>
      </c>
      <c r="P18" s="85">
        <f t="shared" si="4"/>
        <v>230</v>
      </c>
      <c r="Q18" s="83">
        <f t="shared" si="5"/>
        <v>131</v>
      </c>
      <c r="R18" s="83">
        <f t="shared" si="6"/>
        <v>26</v>
      </c>
      <c r="S18" s="83">
        <f t="shared" si="7"/>
        <v>175</v>
      </c>
      <c r="T18" s="83">
        <f t="shared" si="8"/>
        <v>157</v>
      </c>
      <c r="U18" s="85">
        <f t="shared" si="9"/>
        <v>489</v>
      </c>
      <c r="V18" s="83">
        <f>SUMIF(FBG,SHIS,V:V)</f>
        <v>198</v>
      </c>
      <c r="W18" s="83">
        <f>SUMIF(FBG,SHIS,W:W)</f>
        <v>393</v>
      </c>
      <c r="X18" s="83">
        <f>SUMIF(FBG,SHIS,X:X)</f>
        <v>227</v>
      </c>
      <c r="Y18" s="84">
        <f t="shared" si="10"/>
        <v>591</v>
      </c>
      <c r="Z18" s="85">
        <f t="shared" si="11"/>
        <v>818</v>
      </c>
      <c r="AA18" s="83">
        <f>SUMIF(FBG,SHIS,AA:AA)</f>
        <v>136</v>
      </c>
      <c r="AB18" s="83">
        <f>SUMIF(FBG,SHIS,AB:AB)</f>
        <v>340</v>
      </c>
      <c r="AC18" s="83">
        <f>SUMIF(FBG,SHIS,AC:AC)</f>
        <v>404</v>
      </c>
      <c r="AD18" s="84">
        <f t="shared" si="12"/>
        <v>476</v>
      </c>
      <c r="AE18" s="85">
        <f t="shared" si="13"/>
        <v>880</v>
      </c>
      <c r="AF18" s="83">
        <f t="shared" si="14"/>
        <v>465</v>
      </c>
      <c r="AG18" s="83">
        <f t="shared" si="14"/>
        <v>759</v>
      </c>
      <c r="AH18" s="83">
        <f t="shared" si="14"/>
        <v>806</v>
      </c>
      <c r="AI18" s="84">
        <f t="shared" si="15"/>
        <v>1224</v>
      </c>
      <c r="AJ18" s="85">
        <f t="shared" si="16"/>
        <v>2030</v>
      </c>
      <c r="AK18" s="86">
        <f t="shared" si="17"/>
        <v>0.08823529411764706</v>
      </c>
      <c r="AL18" s="86">
        <f t="shared" si="18"/>
        <v>0.6434782608695652</v>
      </c>
      <c r="AM18" s="86">
        <f t="shared" si="19"/>
        <v>0.7224938875305623</v>
      </c>
      <c r="AN18" s="86">
        <f t="shared" si="20"/>
        <v>0.5409090909090909</v>
      </c>
      <c r="AO18" s="87">
        <f t="shared" si="21"/>
        <v>0.6029556650246305</v>
      </c>
    </row>
    <row r="19" spans="1:41" ht="12.75">
      <c r="A19" s="57"/>
      <c r="B19" s="57" t="s">
        <v>26</v>
      </c>
      <c r="C19" s="57"/>
      <c r="D19" s="58"/>
      <c r="E19" s="57">
        <v>5.1</v>
      </c>
      <c r="F19" s="59" t="s">
        <v>39</v>
      </c>
      <c r="G19" s="60">
        <f aca="true" t="shared" si="30" ref="G19:I24">SUMIF(FB,SHIS,G$1:G$65536)</f>
        <v>6</v>
      </c>
      <c r="H19" s="60">
        <f t="shared" si="30"/>
        <v>2</v>
      </c>
      <c r="I19" s="60">
        <f t="shared" si="30"/>
        <v>70</v>
      </c>
      <c r="J19" s="61">
        <f t="shared" si="1"/>
        <v>8</v>
      </c>
      <c r="K19" s="62">
        <f t="shared" si="2"/>
        <v>78</v>
      </c>
      <c r="L19" s="60">
        <f aca="true" t="shared" si="31" ref="L19:N24">SUMIF(FB,SHIS,L$1:L$65536)</f>
        <v>70</v>
      </c>
      <c r="M19" s="60">
        <f t="shared" si="31"/>
        <v>17</v>
      </c>
      <c r="N19" s="60">
        <f t="shared" si="31"/>
        <v>59</v>
      </c>
      <c r="O19" s="61">
        <f t="shared" si="3"/>
        <v>87</v>
      </c>
      <c r="P19" s="62">
        <f t="shared" si="4"/>
        <v>146</v>
      </c>
      <c r="Q19" s="60">
        <f t="shared" si="5"/>
        <v>76</v>
      </c>
      <c r="R19" s="60">
        <f t="shared" si="6"/>
        <v>19</v>
      </c>
      <c r="S19" s="60">
        <f t="shared" si="7"/>
        <v>129</v>
      </c>
      <c r="T19" s="60">
        <f t="shared" si="8"/>
        <v>95</v>
      </c>
      <c r="U19" s="62">
        <f t="shared" si="9"/>
        <v>319</v>
      </c>
      <c r="V19" s="60">
        <f aca="true" t="shared" si="32" ref="V19:X24">SUMIF(FB,SHIS,V$1:V$65536)</f>
        <v>135</v>
      </c>
      <c r="W19" s="60">
        <f t="shared" si="32"/>
        <v>238</v>
      </c>
      <c r="X19" s="60">
        <f t="shared" si="32"/>
        <v>151</v>
      </c>
      <c r="Y19" s="61">
        <f t="shared" si="10"/>
        <v>373</v>
      </c>
      <c r="Z19" s="62">
        <f t="shared" si="11"/>
        <v>524</v>
      </c>
      <c r="AA19" s="60">
        <f aca="true" t="shared" si="33" ref="AA19:AC24">SUMIF(FB,SHIS,AA$1:AA$65536)</f>
        <v>75</v>
      </c>
      <c r="AB19" s="60">
        <f t="shared" si="33"/>
        <v>229</v>
      </c>
      <c r="AC19" s="60">
        <f t="shared" si="33"/>
        <v>225</v>
      </c>
      <c r="AD19" s="61">
        <f t="shared" si="12"/>
        <v>304</v>
      </c>
      <c r="AE19" s="62">
        <f t="shared" si="13"/>
        <v>529</v>
      </c>
      <c r="AF19" s="60">
        <f t="shared" si="14"/>
        <v>286</v>
      </c>
      <c r="AG19" s="60">
        <f t="shared" si="14"/>
        <v>486</v>
      </c>
      <c r="AH19" s="60">
        <f t="shared" si="14"/>
        <v>505</v>
      </c>
      <c r="AI19" s="61">
        <f t="shared" si="15"/>
        <v>772</v>
      </c>
      <c r="AJ19" s="62">
        <f t="shared" si="16"/>
        <v>1277</v>
      </c>
      <c r="AK19" s="63">
        <f t="shared" si="17"/>
        <v>0.10256410256410256</v>
      </c>
      <c r="AL19" s="63">
        <f t="shared" si="18"/>
        <v>0.5958904109589042</v>
      </c>
      <c r="AM19" s="63">
        <f t="shared" si="19"/>
        <v>0.7118320610687023</v>
      </c>
      <c r="AN19" s="63">
        <f t="shared" si="20"/>
        <v>0.5746691871455577</v>
      </c>
      <c r="AO19" s="64">
        <f t="shared" si="21"/>
        <v>0.6045418950665623</v>
      </c>
    </row>
    <row r="20" spans="1:41" ht="12.75">
      <c r="A20" s="57"/>
      <c r="B20" s="57" t="s">
        <v>26</v>
      </c>
      <c r="C20" s="57"/>
      <c r="D20" s="58"/>
      <c r="E20" s="57">
        <v>5.2</v>
      </c>
      <c r="F20" s="59" t="s">
        <v>40</v>
      </c>
      <c r="G20" s="60">
        <f t="shared" si="30"/>
        <v>0</v>
      </c>
      <c r="H20" s="60">
        <f t="shared" si="30"/>
        <v>0</v>
      </c>
      <c r="I20" s="60">
        <f t="shared" si="30"/>
        <v>4</v>
      </c>
      <c r="J20" s="61">
        <f t="shared" si="1"/>
        <v>0</v>
      </c>
      <c r="K20" s="62">
        <f t="shared" si="2"/>
        <v>4</v>
      </c>
      <c r="L20" s="60">
        <f t="shared" si="31"/>
        <v>35</v>
      </c>
      <c r="M20" s="60">
        <f t="shared" si="31"/>
        <v>4</v>
      </c>
      <c r="N20" s="60">
        <f t="shared" si="31"/>
        <v>10</v>
      </c>
      <c r="O20" s="61">
        <f t="shared" si="3"/>
        <v>39</v>
      </c>
      <c r="P20" s="62">
        <f t="shared" si="4"/>
        <v>49</v>
      </c>
      <c r="Q20" s="60">
        <f t="shared" si="5"/>
        <v>35</v>
      </c>
      <c r="R20" s="60">
        <f t="shared" si="6"/>
        <v>4</v>
      </c>
      <c r="S20" s="60">
        <f t="shared" si="7"/>
        <v>14</v>
      </c>
      <c r="T20" s="60">
        <f t="shared" si="8"/>
        <v>39</v>
      </c>
      <c r="U20" s="62">
        <f t="shared" si="9"/>
        <v>92</v>
      </c>
      <c r="V20" s="60">
        <f t="shared" si="32"/>
        <v>17</v>
      </c>
      <c r="W20" s="60">
        <f t="shared" si="32"/>
        <v>23</v>
      </c>
      <c r="X20" s="60">
        <f t="shared" si="32"/>
        <v>15</v>
      </c>
      <c r="Y20" s="61">
        <f t="shared" si="10"/>
        <v>40</v>
      </c>
      <c r="Z20" s="62">
        <f t="shared" si="11"/>
        <v>55</v>
      </c>
      <c r="AA20" s="60">
        <f t="shared" si="33"/>
        <v>26</v>
      </c>
      <c r="AB20" s="60">
        <f t="shared" si="33"/>
        <v>43</v>
      </c>
      <c r="AC20" s="60">
        <f t="shared" si="33"/>
        <v>73</v>
      </c>
      <c r="AD20" s="61">
        <f t="shared" si="12"/>
        <v>69</v>
      </c>
      <c r="AE20" s="62">
        <f t="shared" si="13"/>
        <v>142</v>
      </c>
      <c r="AF20" s="60">
        <f t="shared" si="14"/>
        <v>78</v>
      </c>
      <c r="AG20" s="60">
        <f t="shared" si="14"/>
        <v>70</v>
      </c>
      <c r="AH20" s="60">
        <f t="shared" si="14"/>
        <v>102</v>
      </c>
      <c r="AI20" s="61">
        <f t="shared" si="15"/>
        <v>148</v>
      </c>
      <c r="AJ20" s="62">
        <f t="shared" si="16"/>
        <v>250</v>
      </c>
      <c r="AK20" s="63">
        <f t="shared" si="17"/>
        <v>0</v>
      </c>
      <c r="AL20" s="63">
        <f t="shared" si="18"/>
        <v>0.7959183673469388</v>
      </c>
      <c r="AM20" s="63">
        <f t="shared" si="19"/>
        <v>0.7272727272727273</v>
      </c>
      <c r="AN20" s="63">
        <f t="shared" si="20"/>
        <v>0.4859154929577465</v>
      </c>
      <c r="AO20" s="64">
        <f t="shared" si="21"/>
        <v>0.592</v>
      </c>
    </row>
    <row r="21" spans="1:41" ht="12.75">
      <c r="A21" s="57"/>
      <c r="B21" s="57" t="s">
        <v>26</v>
      </c>
      <c r="C21" s="57"/>
      <c r="D21" s="58"/>
      <c r="E21" s="57">
        <v>5.3</v>
      </c>
      <c r="F21" s="59" t="s">
        <v>41</v>
      </c>
      <c r="G21" s="60">
        <f t="shared" si="30"/>
        <v>1</v>
      </c>
      <c r="H21" s="60">
        <f t="shared" si="30"/>
        <v>0</v>
      </c>
      <c r="I21" s="60">
        <f t="shared" si="30"/>
        <v>19</v>
      </c>
      <c r="J21" s="61">
        <f t="shared" si="1"/>
        <v>1</v>
      </c>
      <c r="K21" s="62">
        <f t="shared" si="2"/>
        <v>20</v>
      </c>
      <c r="L21" s="60">
        <f t="shared" si="31"/>
        <v>14</v>
      </c>
      <c r="M21" s="60">
        <f t="shared" si="31"/>
        <v>3</v>
      </c>
      <c r="N21" s="60">
        <f t="shared" si="31"/>
        <v>13</v>
      </c>
      <c r="O21" s="61">
        <f t="shared" si="3"/>
        <v>17</v>
      </c>
      <c r="P21" s="62">
        <f t="shared" si="4"/>
        <v>30</v>
      </c>
      <c r="Q21" s="60">
        <f t="shared" si="5"/>
        <v>15</v>
      </c>
      <c r="R21" s="60">
        <f t="shared" si="6"/>
        <v>3</v>
      </c>
      <c r="S21" s="60">
        <f t="shared" si="7"/>
        <v>32</v>
      </c>
      <c r="T21" s="60">
        <f t="shared" si="8"/>
        <v>18</v>
      </c>
      <c r="U21" s="62">
        <f t="shared" si="9"/>
        <v>68</v>
      </c>
      <c r="V21" s="60">
        <f t="shared" si="32"/>
        <v>45</v>
      </c>
      <c r="W21" s="60">
        <f t="shared" si="32"/>
        <v>131</v>
      </c>
      <c r="X21" s="60">
        <f t="shared" si="32"/>
        <v>59</v>
      </c>
      <c r="Y21" s="61">
        <f t="shared" si="10"/>
        <v>176</v>
      </c>
      <c r="Z21" s="62">
        <f t="shared" si="11"/>
        <v>235</v>
      </c>
      <c r="AA21" s="60">
        <f t="shared" si="33"/>
        <v>32</v>
      </c>
      <c r="AB21" s="60">
        <f t="shared" si="33"/>
        <v>59</v>
      </c>
      <c r="AC21" s="60">
        <f t="shared" si="33"/>
        <v>99</v>
      </c>
      <c r="AD21" s="61">
        <f t="shared" si="12"/>
        <v>91</v>
      </c>
      <c r="AE21" s="62">
        <f t="shared" si="13"/>
        <v>190</v>
      </c>
      <c r="AF21" s="60">
        <f t="shared" si="14"/>
        <v>92</v>
      </c>
      <c r="AG21" s="60">
        <f t="shared" si="14"/>
        <v>193</v>
      </c>
      <c r="AH21" s="60">
        <f t="shared" si="14"/>
        <v>190</v>
      </c>
      <c r="AI21" s="61">
        <f t="shared" si="15"/>
        <v>285</v>
      </c>
      <c r="AJ21" s="62">
        <f t="shared" si="16"/>
        <v>475</v>
      </c>
      <c r="AK21" s="63">
        <f t="shared" si="17"/>
        <v>0.05</v>
      </c>
      <c r="AL21" s="63">
        <f t="shared" si="18"/>
        <v>0.5666666666666667</v>
      </c>
      <c r="AM21" s="63">
        <f t="shared" si="19"/>
        <v>0.7489361702127659</v>
      </c>
      <c r="AN21" s="63">
        <f t="shared" si="20"/>
        <v>0.4789473684210526</v>
      </c>
      <c r="AO21" s="64">
        <f t="shared" si="21"/>
        <v>0.6</v>
      </c>
    </row>
    <row r="22" spans="1:41" ht="12.75">
      <c r="A22" s="57"/>
      <c r="B22" s="57" t="s">
        <v>26</v>
      </c>
      <c r="C22" s="57"/>
      <c r="D22" s="58"/>
      <c r="E22" s="57">
        <v>5.4</v>
      </c>
      <c r="F22" s="59" t="s">
        <v>42</v>
      </c>
      <c r="G22" s="60">
        <f t="shared" si="30"/>
        <v>0</v>
      </c>
      <c r="H22" s="60">
        <f t="shared" si="30"/>
        <v>0</v>
      </c>
      <c r="I22" s="60">
        <f t="shared" si="30"/>
        <v>0</v>
      </c>
      <c r="J22" s="61">
        <f t="shared" si="1"/>
        <v>0</v>
      </c>
      <c r="K22" s="62">
        <f t="shared" si="2"/>
        <v>0</v>
      </c>
      <c r="L22" s="60">
        <f t="shared" si="31"/>
        <v>0</v>
      </c>
      <c r="M22" s="60">
        <f t="shared" si="31"/>
        <v>0</v>
      </c>
      <c r="N22" s="60">
        <f t="shared" si="31"/>
        <v>0</v>
      </c>
      <c r="O22" s="61">
        <f t="shared" si="3"/>
        <v>0</v>
      </c>
      <c r="P22" s="62">
        <f t="shared" si="4"/>
        <v>0</v>
      </c>
      <c r="Q22" s="60">
        <f t="shared" si="5"/>
        <v>0</v>
      </c>
      <c r="R22" s="60">
        <f t="shared" si="6"/>
        <v>0</v>
      </c>
      <c r="S22" s="60">
        <f t="shared" si="7"/>
        <v>0</v>
      </c>
      <c r="T22" s="60">
        <f t="shared" si="8"/>
        <v>0</v>
      </c>
      <c r="U22" s="62">
        <f t="shared" si="9"/>
        <v>0</v>
      </c>
      <c r="V22" s="60">
        <f t="shared" si="32"/>
        <v>0</v>
      </c>
      <c r="W22" s="60">
        <f t="shared" si="32"/>
        <v>0</v>
      </c>
      <c r="X22" s="60">
        <f t="shared" si="32"/>
        <v>0</v>
      </c>
      <c r="Y22" s="61">
        <f t="shared" si="10"/>
        <v>0</v>
      </c>
      <c r="Z22" s="62">
        <f t="shared" si="11"/>
        <v>0</v>
      </c>
      <c r="AA22" s="60">
        <f t="shared" si="33"/>
        <v>0</v>
      </c>
      <c r="AB22" s="60">
        <f t="shared" si="33"/>
        <v>0</v>
      </c>
      <c r="AC22" s="60">
        <f t="shared" si="33"/>
        <v>0</v>
      </c>
      <c r="AD22" s="61">
        <f t="shared" si="12"/>
        <v>0</v>
      </c>
      <c r="AE22" s="62">
        <f t="shared" si="13"/>
        <v>0</v>
      </c>
      <c r="AF22" s="60">
        <f t="shared" si="14"/>
        <v>0</v>
      </c>
      <c r="AG22" s="60">
        <f t="shared" si="14"/>
        <v>0</v>
      </c>
      <c r="AH22" s="60">
        <f t="shared" si="14"/>
        <v>0</v>
      </c>
      <c r="AI22" s="61">
        <f t="shared" si="15"/>
        <v>0</v>
      </c>
      <c r="AJ22" s="62">
        <f t="shared" si="16"/>
        <v>0</v>
      </c>
      <c r="AK22" s="63">
        <f t="shared" si="17"/>
        <v>0</v>
      </c>
      <c r="AL22" s="63">
        <f t="shared" si="18"/>
        <v>0</v>
      </c>
      <c r="AM22" s="63">
        <f t="shared" si="19"/>
        <v>0</v>
      </c>
      <c r="AN22" s="63">
        <f t="shared" si="20"/>
        <v>0</v>
      </c>
      <c r="AO22" s="64">
        <f t="shared" si="21"/>
        <v>0</v>
      </c>
    </row>
    <row r="23" spans="1:41" ht="12.75">
      <c r="A23" s="65"/>
      <c r="B23" s="65" t="s">
        <v>26</v>
      </c>
      <c r="C23" s="65"/>
      <c r="D23" s="66"/>
      <c r="E23" s="65">
        <v>5.5</v>
      </c>
      <c r="F23" s="67" t="s">
        <v>43</v>
      </c>
      <c r="G23" s="68">
        <f t="shared" si="30"/>
        <v>0</v>
      </c>
      <c r="H23" s="68">
        <f t="shared" si="30"/>
        <v>0</v>
      </c>
      <c r="I23" s="68">
        <f t="shared" si="30"/>
        <v>0</v>
      </c>
      <c r="J23" s="69">
        <f t="shared" si="1"/>
        <v>0</v>
      </c>
      <c r="K23" s="70">
        <f t="shared" si="2"/>
        <v>0</v>
      </c>
      <c r="L23" s="68">
        <f t="shared" si="31"/>
        <v>5</v>
      </c>
      <c r="M23" s="68">
        <f t="shared" si="31"/>
        <v>0</v>
      </c>
      <c r="N23" s="68">
        <f t="shared" si="31"/>
        <v>0</v>
      </c>
      <c r="O23" s="69">
        <f t="shared" si="3"/>
        <v>5</v>
      </c>
      <c r="P23" s="70">
        <f t="shared" si="4"/>
        <v>5</v>
      </c>
      <c r="Q23" s="68">
        <f t="shared" si="5"/>
        <v>5</v>
      </c>
      <c r="R23" s="68">
        <f t="shared" si="6"/>
        <v>0</v>
      </c>
      <c r="S23" s="68">
        <f t="shared" si="7"/>
        <v>0</v>
      </c>
      <c r="T23" s="68">
        <f t="shared" si="8"/>
        <v>5</v>
      </c>
      <c r="U23" s="70">
        <f t="shared" si="9"/>
        <v>10</v>
      </c>
      <c r="V23" s="68">
        <f t="shared" si="32"/>
        <v>1</v>
      </c>
      <c r="W23" s="68">
        <f t="shared" si="32"/>
        <v>1</v>
      </c>
      <c r="X23" s="68">
        <f t="shared" si="32"/>
        <v>2</v>
      </c>
      <c r="Y23" s="69">
        <f t="shared" si="10"/>
        <v>2</v>
      </c>
      <c r="Z23" s="70">
        <f t="shared" si="11"/>
        <v>4</v>
      </c>
      <c r="AA23" s="68">
        <f t="shared" si="33"/>
        <v>3</v>
      </c>
      <c r="AB23" s="68">
        <f t="shared" si="33"/>
        <v>9</v>
      </c>
      <c r="AC23" s="68">
        <f t="shared" si="33"/>
        <v>7</v>
      </c>
      <c r="AD23" s="69">
        <f t="shared" si="12"/>
        <v>12</v>
      </c>
      <c r="AE23" s="70">
        <f t="shared" si="13"/>
        <v>19</v>
      </c>
      <c r="AF23" s="68">
        <f t="shared" si="14"/>
        <v>9</v>
      </c>
      <c r="AG23" s="68">
        <f t="shared" si="14"/>
        <v>10</v>
      </c>
      <c r="AH23" s="68">
        <f t="shared" si="14"/>
        <v>9</v>
      </c>
      <c r="AI23" s="69">
        <f t="shared" si="15"/>
        <v>19</v>
      </c>
      <c r="AJ23" s="70">
        <f t="shared" si="16"/>
        <v>28</v>
      </c>
      <c r="AK23" s="71">
        <f t="shared" si="17"/>
        <v>0</v>
      </c>
      <c r="AL23" s="71">
        <f t="shared" si="18"/>
        <v>1</v>
      </c>
      <c r="AM23" s="71">
        <f t="shared" si="19"/>
        <v>0.5</v>
      </c>
      <c r="AN23" s="71">
        <f t="shared" si="20"/>
        <v>0.631578947368421</v>
      </c>
      <c r="AO23" s="72">
        <f t="shared" si="21"/>
        <v>0.6785714285714286</v>
      </c>
    </row>
    <row r="24" spans="1:41" ht="12.75">
      <c r="A24" s="73"/>
      <c r="B24" s="73" t="s">
        <v>26</v>
      </c>
      <c r="C24" s="73"/>
      <c r="D24" s="74"/>
      <c r="E24" s="73">
        <v>7</v>
      </c>
      <c r="F24" s="75" t="s">
        <v>44</v>
      </c>
      <c r="G24" s="76">
        <f t="shared" si="30"/>
        <v>0</v>
      </c>
      <c r="H24" s="76">
        <f t="shared" si="30"/>
        <v>0</v>
      </c>
      <c r="I24" s="76">
        <f t="shared" si="30"/>
        <v>4</v>
      </c>
      <c r="J24" s="77">
        <f t="shared" si="1"/>
        <v>0</v>
      </c>
      <c r="K24" s="78">
        <f t="shared" si="2"/>
        <v>4</v>
      </c>
      <c r="L24" s="76">
        <f t="shared" si="31"/>
        <v>48</v>
      </c>
      <c r="M24" s="76">
        <f t="shared" si="31"/>
        <v>9</v>
      </c>
      <c r="N24" s="76">
        <f t="shared" si="31"/>
        <v>3</v>
      </c>
      <c r="O24" s="77">
        <f t="shared" si="3"/>
        <v>57</v>
      </c>
      <c r="P24" s="78">
        <f t="shared" si="4"/>
        <v>60</v>
      </c>
      <c r="Q24" s="76">
        <f t="shared" si="5"/>
        <v>48</v>
      </c>
      <c r="R24" s="76">
        <f t="shared" si="6"/>
        <v>9</v>
      </c>
      <c r="S24" s="76">
        <f t="shared" si="7"/>
        <v>7</v>
      </c>
      <c r="T24" s="76">
        <f t="shared" si="8"/>
        <v>57</v>
      </c>
      <c r="U24" s="78">
        <f t="shared" si="9"/>
        <v>121</v>
      </c>
      <c r="V24" s="76">
        <f t="shared" si="32"/>
        <v>19</v>
      </c>
      <c r="W24" s="76">
        <f t="shared" si="32"/>
        <v>18</v>
      </c>
      <c r="X24" s="76">
        <f t="shared" si="32"/>
        <v>7</v>
      </c>
      <c r="Y24" s="77">
        <f t="shared" si="10"/>
        <v>37</v>
      </c>
      <c r="Z24" s="78">
        <f t="shared" si="11"/>
        <v>44</v>
      </c>
      <c r="AA24" s="76">
        <f t="shared" si="33"/>
        <v>3</v>
      </c>
      <c r="AB24" s="76">
        <f t="shared" si="33"/>
        <v>9</v>
      </c>
      <c r="AC24" s="76">
        <f t="shared" si="33"/>
        <v>4</v>
      </c>
      <c r="AD24" s="77">
        <f t="shared" si="12"/>
        <v>12</v>
      </c>
      <c r="AE24" s="78">
        <f t="shared" si="13"/>
        <v>16</v>
      </c>
      <c r="AF24" s="76">
        <f t="shared" si="14"/>
        <v>70</v>
      </c>
      <c r="AG24" s="76">
        <f t="shared" si="14"/>
        <v>36</v>
      </c>
      <c r="AH24" s="76">
        <f t="shared" si="14"/>
        <v>18</v>
      </c>
      <c r="AI24" s="77">
        <f t="shared" si="15"/>
        <v>106</v>
      </c>
      <c r="AJ24" s="78">
        <f t="shared" si="16"/>
        <v>124</v>
      </c>
      <c r="AK24" s="79">
        <f t="shared" si="17"/>
        <v>0</v>
      </c>
      <c r="AL24" s="79">
        <f t="shared" si="18"/>
        <v>0.95</v>
      </c>
      <c r="AM24" s="79">
        <f t="shared" si="19"/>
        <v>0.8409090909090909</v>
      </c>
      <c r="AN24" s="79">
        <f t="shared" si="20"/>
        <v>0.75</v>
      </c>
      <c r="AO24" s="80">
        <f t="shared" si="21"/>
        <v>0.8548387096774194</v>
      </c>
    </row>
    <row r="25" spans="1:41" s="48" customFormat="1" ht="12.75">
      <c r="A25" s="39"/>
      <c r="B25" s="39"/>
      <c r="C25" s="39"/>
      <c r="D25" s="40"/>
      <c r="E25" s="81">
        <v>8</v>
      </c>
      <c r="F25" s="82" t="s">
        <v>45</v>
      </c>
      <c r="G25" s="83">
        <f>SUMIF(FBG,SHIS,G:G)</f>
        <v>0</v>
      </c>
      <c r="H25" s="83">
        <f>SUMIF(FBG,SHIS,H:H)</f>
        <v>0</v>
      </c>
      <c r="I25" s="83">
        <f>SUMIF(FBG,SHIS,I:I)</f>
        <v>3</v>
      </c>
      <c r="J25" s="84">
        <f t="shared" si="1"/>
        <v>0</v>
      </c>
      <c r="K25" s="85">
        <f t="shared" si="2"/>
        <v>3</v>
      </c>
      <c r="L25" s="83">
        <f>SUMIF(FBG,SHIS,L:L)</f>
        <v>8</v>
      </c>
      <c r="M25" s="83">
        <f>SUMIF(FBG,SHIS,M:M)</f>
        <v>7</v>
      </c>
      <c r="N25" s="83">
        <f>SUMIF(FBG,SHIS,N:N)</f>
        <v>3</v>
      </c>
      <c r="O25" s="84">
        <f t="shared" si="3"/>
        <v>15</v>
      </c>
      <c r="P25" s="85">
        <f t="shared" si="4"/>
        <v>18</v>
      </c>
      <c r="Q25" s="83">
        <f t="shared" si="5"/>
        <v>8</v>
      </c>
      <c r="R25" s="83">
        <f t="shared" si="6"/>
        <v>7</v>
      </c>
      <c r="S25" s="83">
        <f t="shared" si="7"/>
        <v>6</v>
      </c>
      <c r="T25" s="83">
        <f t="shared" si="8"/>
        <v>15</v>
      </c>
      <c r="U25" s="85">
        <f t="shared" si="9"/>
        <v>36</v>
      </c>
      <c r="V25" s="83">
        <f>SUMIF(FBG,SHIS,V:V)</f>
        <v>38</v>
      </c>
      <c r="W25" s="83">
        <f>SUMIF(FBG,SHIS,W:W)</f>
        <v>29</v>
      </c>
      <c r="X25" s="83">
        <f>SUMIF(FBG,SHIS,X:X)</f>
        <v>16</v>
      </c>
      <c r="Y25" s="84">
        <f t="shared" si="10"/>
        <v>67</v>
      </c>
      <c r="Z25" s="85">
        <f t="shared" si="11"/>
        <v>83</v>
      </c>
      <c r="AA25" s="83">
        <f>SUMIF(FBG,SHIS,AA:AA)</f>
        <v>237</v>
      </c>
      <c r="AB25" s="83">
        <f>SUMIF(FBG,SHIS,AB:AB)</f>
        <v>61</v>
      </c>
      <c r="AC25" s="83">
        <f>SUMIF(FBG,SHIS,AC:AC)</f>
        <v>133</v>
      </c>
      <c r="AD25" s="84">
        <f t="shared" si="12"/>
        <v>298</v>
      </c>
      <c r="AE25" s="85">
        <f t="shared" si="13"/>
        <v>431</v>
      </c>
      <c r="AF25" s="83">
        <f t="shared" si="14"/>
        <v>283</v>
      </c>
      <c r="AG25" s="83">
        <f t="shared" si="14"/>
        <v>97</v>
      </c>
      <c r="AH25" s="83">
        <f t="shared" si="14"/>
        <v>155</v>
      </c>
      <c r="AI25" s="84">
        <f t="shared" si="15"/>
        <v>380</v>
      </c>
      <c r="AJ25" s="85">
        <f t="shared" si="16"/>
        <v>535</v>
      </c>
      <c r="AK25" s="86">
        <f t="shared" si="17"/>
        <v>0</v>
      </c>
      <c r="AL25" s="86">
        <f t="shared" si="18"/>
        <v>0.8333333333333334</v>
      </c>
      <c r="AM25" s="86">
        <f t="shared" si="19"/>
        <v>0.8072289156626506</v>
      </c>
      <c r="AN25" s="86">
        <f t="shared" si="20"/>
        <v>0.691415313225058</v>
      </c>
      <c r="AO25" s="87">
        <f t="shared" si="21"/>
        <v>0.7102803738317757</v>
      </c>
    </row>
    <row r="26" spans="1:41" ht="12.75">
      <c r="A26" s="57"/>
      <c r="B26" s="57" t="s">
        <v>26</v>
      </c>
      <c r="C26" s="57"/>
      <c r="D26" s="58"/>
      <c r="E26" s="57">
        <v>8.1</v>
      </c>
      <c r="F26" s="59" t="s">
        <v>46</v>
      </c>
      <c r="G26" s="60">
        <f aca="true" t="shared" si="34" ref="G26:I30">SUMIF(FB,SHIS,G$1:G$65536)</f>
        <v>0</v>
      </c>
      <c r="H26" s="60">
        <f t="shared" si="34"/>
        <v>0</v>
      </c>
      <c r="I26" s="60">
        <f t="shared" si="34"/>
        <v>3</v>
      </c>
      <c r="J26" s="61">
        <f t="shared" si="1"/>
        <v>0</v>
      </c>
      <c r="K26" s="62">
        <f t="shared" si="2"/>
        <v>3</v>
      </c>
      <c r="L26" s="60">
        <f aca="true" t="shared" si="35" ref="L26:N30">SUMIF(FB,SHIS,L$1:L$65536)</f>
        <v>1</v>
      </c>
      <c r="M26" s="60">
        <f t="shared" si="35"/>
        <v>2</v>
      </c>
      <c r="N26" s="60">
        <f t="shared" si="35"/>
        <v>2</v>
      </c>
      <c r="O26" s="61">
        <f t="shared" si="3"/>
        <v>3</v>
      </c>
      <c r="P26" s="62">
        <f t="shared" si="4"/>
        <v>5</v>
      </c>
      <c r="Q26" s="60">
        <f t="shared" si="5"/>
        <v>1</v>
      </c>
      <c r="R26" s="60">
        <f t="shared" si="6"/>
        <v>2</v>
      </c>
      <c r="S26" s="60">
        <f t="shared" si="7"/>
        <v>5</v>
      </c>
      <c r="T26" s="60">
        <f t="shared" si="8"/>
        <v>3</v>
      </c>
      <c r="U26" s="62">
        <f t="shared" si="9"/>
        <v>11</v>
      </c>
      <c r="V26" s="60">
        <f aca="true" t="shared" si="36" ref="V26:X30">SUMIF(FB,SHIS,V$1:V$65536)</f>
        <v>30</v>
      </c>
      <c r="W26" s="60">
        <f t="shared" si="36"/>
        <v>26</v>
      </c>
      <c r="X26" s="60">
        <f t="shared" si="36"/>
        <v>16</v>
      </c>
      <c r="Y26" s="61">
        <f t="shared" si="10"/>
        <v>56</v>
      </c>
      <c r="Z26" s="62">
        <f t="shared" si="11"/>
        <v>72</v>
      </c>
      <c r="AA26" s="60">
        <f aca="true" t="shared" si="37" ref="AA26:AC30">SUMIF(FB,SHIS,AA$1:AA$65536)</f>
        <v>8</v>
      </c>
      <c r="AB26" s="60">
        <f t="shared" si="37"/>
        <v>39</v>
      </c>
      <c r="AC26" s="60">
        <f t="shared" si="37"/>
        <v>83</v>
      </c>
      <c r="AD26" s="61">
        <f t="shared" si="12"/>
        <v>47</v>
      </c>
      <c r="AE26" s="62">
        <f t="shared" si="13"/>
        <v>130</v>
      </c>
      <c r="AF26" s="60">
        <f t="shared" si="14"/>
        <v>39</v>
      </c>
      <c r="AG26" s="60">
        <f t="shared" si="14"/>
        <v>67</v>
      </c>
      <c r="AH26" s="60">
        <f t="shared" si="14"/>
        <v>104</v>
      </c>
      <c r="AI26" s="61">
        <f t="shared" si="15"/>
        <v>106</v>
      </c>
      <c r="AJ26" s="62">
        <f t="shared" si="16"/>
        <v>210</v>
      </c>
      <c r="AK26" s="63">
        <f t="shared" si="17"/>
        <v>0</v>
      </c>
      <c r="AL26" s="63">
        <f t="shared" si="18"/>
        <v>0.6</v>
      </c>
      <c r="AM26" s="63">
        <f t="shared" si="19"/>
        <v>0.7777777777777778</v>
      </c>
      <c r="AN26" s="63">
        <f t="shared" si="20"/>
        <v>0.36153846153846153</v>
      </c>
      <c r="AO26" s="64">
        <f t="shared" si="21"/>
        <v>0.5047619047619047</v>
      </c>
    </row>
    <row r="27" spans="1:41" ht="12.75">
      <c r="A27" s="57"/>
      <c r="B27" s="57" t="s">
        <v>26</v>
      </c>
      <c r="C27" s="57"/>
      <c r="D27" s="58"/>
      <c r="E27" s="57">
        <v>8.2</v>
      </c>
      <c r="F27" s="59" t="s">
        <v>47</v>
      </c>
      <c r="G27" s="60">
        <f t="shared" si="34"/>
        <v>0</v>
      </c>
      <c r="H27" s="60">
        <f t="shared" si="34"/>
        <v>0</v>
      </c>
      <c r="I27" s="60">
        <f t="shared" si="34"/>
        <v>0</v>
      </c>
      <c r="J27" s="61">
        <f t="shared" si="1"/>
        <v>0</v>
      </c>
      <c r="K27" s="62">
        <f t="shared" si="2"/>
        <v>0</v>
      </c>
      <c r="L27" s="60">
        <f t="shared" si="35"/>
        <v>0</v>
      </c>
      <c r="M27" s="60">
        <f t="shared" si="35"/>
        <v>0</v>
      </c>
      <c r="N27" s="60">
        <f t="shared" si="35"/>
        <v>0</v>
      </c>
      <c r="O27" s="61">
        <f t="shared" si="3"/>
        <v>0</v>
      </c>
      <c r="P27" s="62">
        <f t="shared" si="4"/>
        <v>0</v>
      </c>
      <c r="Q27" s="60">
        <f t="shared" si="5"/>
        <v>0</v>
      </c>
      <c r="R27" s="60">
        <f t="shared" si="6"/>
        <v>0</v>
      </c>
      <c r="S27" s="60">
        <f t="shared" si="7"/>
        <v>0</v>
      </c>
      <c r="T27" s="60">
        <f t="shared" si="8"/>
        <v>0</v>
      </c>
      <c r="U27" s="62">
        <f t="shared" si="9"/>
        <v>0</v>
      </c>
      <c r="V27" s="60">
        <f t="shared" si="36"/>
        <v>8</v>
      </c>
      <c r="W27" s="60">
        <f t="shared" si="36"/>
        <v>0</v>
      </c>
      <c r="X27" s="60">
        <f t="shared" si="36"/>
        <v>0</v>
      </c>
      <c r="Y27" s="61">
        <f t="shared" si="10"/>
        <v>8</v>
      </c>
      <c r="Z27" s="62">
        <f t="shared" si="11"/>
        <v>8</v>
      </c>
      <c r="AA27" s="60">
        <f t="shared" si="37"/>
        <v>3</v>
      </c>
      <c r="AB27" s="60">
        <f t="shared" si="37"/>
        <v>10</v>
      </c>
      <c r="AC27" s="60">
        <f t="shared" si="37"/>
        <v>8</v>
      </c>
      <c r="AD27" s="61">
        <f t="shared" si="12"/>
        <v>13</v>
      </c>
      <c r="AE27" s="62">
        <f t="shared" si="13"/>
        <v>21</v>
      </c>
      <c r="AF27" s="60">
        <f t="shared" si="14"/>
        <v>11</v>
      </c>
      <c r="AG27" s="60">
        <f t="shared" si="14"/>
        <v>10</v>
      </c>
      <c r="AH27" s="60">
        <f t="shared" si="14"/>
        <v>8</v>
      </c>
      <c r="AI27" s="61">
        <f t="shared" si="15"/>
        <v>21</v>
      </c>
      <c r="AJ27" s="62">
        <f t="shared" si="16"/>
        <v>29</v>
      </c>
      <c r="AK27" s="63">
        <f t="shared" si="17"/>
        <v>0</v>
      </c>
      <c r="AL27" s="63">
        <f t="shared" si="18"/>
        <v>0</v>
      </c>
      <c r="AM27" s="63">
        <f t="shared" si="19"/>
        <v>1</v>
      </c>
      <c r="AN27" s="63">
        <f t="shared" si="20"/>
        <v>0.6190476190476191</v>
      </c>
      <c r="AO27" s="64">
        <f t="shared" si="21"/>
        <v>0.7241379310344828</v>
      </c>
    </row>
    <row r="28" spans="1:41" ht="12.75">
      <c r="A28" s="57"/>
      <c r="B28" s="57" t="s">
        <v>26</v>
      </c>
      <c r="C28" s="57"/>
      <c r="D28" s="58"/>
      <c r="E28" s="57">
        <v>8.3</v>
      </c>
      <c r="F28" s="59" t="s">
        <v>48</v>
      </c>
      <c r="G28" s="60">
        <f t="shared" si="34"/>
        <v>0</v>
      </c>
      <c r="H28" s="60">
        <f t="shared" si="34"/>
        <v>0</v>
      </c>
      <c r="I28" s="60">
        <f t="shared" si="34"/>
        <v>0</v>
      </c>
      <c r="J28" s="61">
        <f t="shared" si="1"/>
        <v>0</v>
      </c>
      <c r="K28" s="62">
        <f t="shared" si="2"/>
        <v>0</v>
      </c>
      <c r="L28" s="60">
        <f t="shared" si="35"/>
        <v>0</v>
      </c>
      <c r="M28" s="60">
        <f t="shared" si="35"/>
        <v>1</v>
      </c>
      <c r="N28" s="60">
        <f t="shared" si="35"/>
        <v>0</v>
      </c>
      <c r="O28" s="61">
        <f t="shared" si="3"/>
        <v>1</v>
      </c>
      <c r="P28" s="62">
        <f t="shared" si="4"/>
        <v>1</v>
      </c>
      <c r="Q28" s="60">
        <f t="shared" si="5"/>
        <v>0</v>
      </c>
      <c r="R28" s="60">
        <f t="shared" si="6"/>
        <v>1</v>
      </c>
      <c r="S28" s="60">
        <f t="shared" si="7"/>
        <v>0</v>
      </c>
      <c r="T28" s="60">
        <f t="shared" si="8"/>
        <v>1</v>
      </c>
      <c r="U28" s="62">
        <f t="shared" si="9"/>
        <v>2</v>
      </c>
      <c r="V28" s="60">
        <f t="shared" si="36"/>
        <v>0</v>
      </c>
      <c r="W28" s="60">
        <f t="shared" si="36"/>
        <v>0</v>
      </c>
      <c r="X28" s="60">
        <f t="shared" si="36"/>
        <v>0</v>
      </c>
      <c r="Y28" s="61">
        <f t="shared" si="10"/>
        <v>0</v>
      </c>
      <c r="Z28" s="62">
        <f t="shared" si="11"/>
        <v>0</v>
      </c>
      <c r="AA28" s="60">
        <f t="shared" si="37"/>
        <v>171</v>
      </c>
      <c r="AB28" s="60">
        <f t="shared" si="37"/>
        <v>8</v>
      </c>
      <c r="AC28" s="60">
        <f t="shared" si="37"/>
        <v>36</v>
      </c>
      <c r="AD28" s="61">
        <f t="shared" si="12"/>
        <v>179</v>
      </c>
      <c r="AE28" s="62">
        <f t="shared" si="13"/>
        <v>215</v>
      </c>
      <c r="AF28" s="60">
        <f t="shared" si="14"/>
        <v>171</v>
      </c>
      <c r="AG28" s="60">
        <f t="shared" si="14"/>
        <v>9</v>
      </c>
      <c r="AH28" s="60">
        <f t="shared" si="14"/>
        <v>36</v>
      </c>
      <c r="AI28" s="61">
        <f t="shared" si="15"/>
        <v>180</v>
      </c>
      <c r="AJ28" s="62">
        <f t="shared" si="16"/>
        <v>216</v>
      </c>
      <c r="AK28" s="63">
        <f t="shared" si="17"/>
        <v>0</v>
      </c>
      <c r="AL28" s="63">
        <f t="shared" si="18"/>
        <v>1</v>
      </c>
      <c r="AM28" s="63">
        <f t="shared" si="19"/>
        <v>0</v>
      </c>
      <c r="AN28" s="63">
        <f t="shared" si="20"/>
        <v>0.8325581395348837</v>
      </c>
      <c r="AO28" s="64">
        <f t="shared" si="21"/>
        <v>0.8333333333333334</v>
      </c>
    </row>
    <row r="29" spans="1:41" ht="13.5" thickBot="1">
      <c r="A29" s="57"/>
      <c r="B29" s="57" t="s">
        <v>26</v>
      </c>
      <c r="C29" s="57"/>
      <c r="D29" s="58"/>
      <c r="E29" s="57">
        <v>8.4</v>
      </c>
      <c r="F29" s="59" t="s">
        <v>49</v>
      </c>
      <c r="G29" s="60">
        <f t="shared" si="34"/>
        <v>0</v>
      </c>
      <c r="H29" s="60">
        <f t="shared" si="34"/>
        <v>0</v>
      </c>
      <c r="I29" s="60">
        <f t="shared" si="34"/>
        <v>0</v>
      </c>
      <c r="J29" s="61">
        <f t="shared" si="1"/>
        <v>0</v>
      </c>
      <c r="K29" s="62">
        <f t="shared" si="2"/>
        <v>0</v>
      </c>
      <c r="L29" s="60">
        <f t="shared" si="35"/>
        <v>7</v>
      </c>
      <c r="M29" s="60">
        <f t="shared" si="35"/>
        <v>4</v>
      </c>
      <c r="N29" s="60">
        <f t="shared" si="35"/>
        <v>1</v>
      </c>
      <c r="O29" s="61">
        <f t="shared" si="3"/>
        <v>11</v>
      </c>
      <c r="P29" s="62">
        <f t="shared" si="4"/>
        <v>12</v>
      </c>
      <c r="Q29" s="60">
        <f t="shared" si="5"/>
        <v>7</v>
      </c>
      <c r="R29" s="60">
        <f t="shared" si="6"/>
        <v>4</v>
      </c>
      <c r="S29" s="60">
        <f t="shared" si="7"/>
        <v>1</v>
      </c>
      <c r="T29" s="60">
        <f t="shared" si="8"/>
        <v>11</v>
      </c>
      <c r="U29" s="62">
        <f t="shared" si="9"/>
        <v>23</v>
      </c>
      <c r="V29" s="60">
        <f t="shared" si="36"/>
        <v>0</v>
      </c>
      <c r="W29" s="60">
        <f t="shared" si="36"/>
        <v>3</v>
      </c>
      <c r="X29" s="60">
        <f t="shared" si="36"/>
        <v>0</v>
      </c>
      <c r="Y29" s="61">
        <f t="shared" si="10"/>
        <v>3</v>
      </c>
      <c r="Z29" s="62">
        <f t="shared" si="11"/>
        <v>3</v>
      </c>
      <c r="AA29" s="60">
        <f t="shared" si="37"/>
        <v>55</v>
      </c>
      <c r="AB29" s="60">
        <f t="shared" si="37"/>
        <v>4</v>
      </c>
      <c r="AC29" s="60">
        <f t="shared" si="37"/>
        <v>6</v>
      </c>
      <c r="AD29" s="61">
        <f t="shared" si="12"/>
        <v>59</v>
      </c>
      <c r="AE29" s="62">
        <f t="shared" si="13"/>
        <v>65</v>
      </c>
      <c r="AF29" s="60">
        <f t="shared" si="14"/>
        <v>62</v>
      </c>
      <c r="AG29" s="60">
        <f t="shared" si="14"/>
        <v>11</v>
      </c>
      <c r="AH29" s="60">
        <f t="shared" si="14"/>
        <v>7</v>
      </c>
      <c r="AI29" s="61">
        <f t="shared" si="15"/>
        <v>73</v>
      </c>
      <c r="AJ29" s="62">
        <f t="shared" si="16"/>
        <v>80</v>
      </c>
      <c r="AK29" s="63">
        <f t="shared" si="17"/>
        <v>0</v>
      </c>
      <c r="AL29" s="63">
        <f t="shared" si="18"/>
        <v>0.9166666666666666</v>
      </c>
      <c r="AM29" s="63">
        <f t="shared" si="19"/>
        <v>1</v>
      </c>
      <c r="AN29" s="63">
        <f t="shared" si="20"/>
        <v>0.9076923076923077</v>
      </c>
      <c r="AO29" s="64">
        <f t="shared" si="21"/>
        <v>0.9125</v>
      </c>
    </row>
    <row r="30" spans="1:42" ht="13.5" thickBot="1">
      <c r="A30" s="88"/>
      <c r="B30" s="88"/>
      <c r="C30" s="88"/>
      <c r="D30" s="89"/>
      <c r="E30" s="90" t="s">
        <v>26</v>
      </c>
      <c r="F30" s="91" t="s">
        <v>11</v>
      </c>
      <c r="G30" s="92">
        <f t="shared" si="34"/>
        <v>9</v>
      </c>
      <c r="H30" s="92">
        <f t="shared" si="34"/>
        <v>17</v>
      </c>
      <c r="I30" s="92">
        <f t="shared" si="34"/>
        <v>302</v>
      </c>
      <c r="J30" s="93">
        <f t="shared" si="1"/>
        <v>26</v>
      </c>
      <c r="K30" s="94">
        <f t="shared" si="2"/>
        <v>328</v>
      </c>
      <c r="L30" s="92">
        <f t="shared" si="35"/>
        <v>352</v>
      </c>
      <c r="M30" s="92">
        <f t="shared" si="35"/>
        <v>77</v>
      </c>
      <c r="N30" s="92">
        <f t="shared" si="35"/>
        <v>151</v>
      </c>
      <c r="O30" s="93">
        <f t="shared" si="3"/>
        <v>429</v>
      </c>
      <c r="P30" s="94">
        <f t="shared" si="4"/>
        <v>580</v>
      </c>
      <c r="Q30" s="92">
        <f t="shared" si="5"/>
        <v>361</v>
      </c>
      <c r="R30" s="92">
        <f t="shared" si="6"/>
        <v>94</v>
      </c>
      <c r="S30" s="92">
        <f t="shared" si="7"/>
        <v>453</v>
      </c>
      <c r="T30" s="92">
        <f t="shared" si="8"/>
        <v>455</v>
      </c>
      <c r="U30" s="94">
        <f t="shared" si="9"/>
        <v>1363</v>
      </c>
      <c r="V30" s="92">
        <f t="shared" si="36"/>
        <v>848</v>
      </c>
      <c r="W30" s="92">
        <f t="shared" si="36"/>
        <v>1323</v>
      </c>
      <c r="X30" s="92">
        <f t="shared" si="36"/>
        <v>551</v>
      </c>
      <c r="Y30" s="93">
        <f t="shared" si="10"/>
        <v>2171</v>
      </c>
      <c r="Z30" s="94">
        <f t="shared" si="11"/>
        <v>2722</v>
      </c>
      <c r="AA30" s="92">
        <f t="shared" si="37"/>
        <v>450</v>
      </c>
      <c r="AB30" s="92">
        <f t="shared" si="37"/>
        <v>596</v>
      </c>
      <c r="AC30" s="92">
        <f t="shared" si="37"/>
        <v>770</v>
      </c>
      <c r="AD30" s="93">
        <f t="shared" si="12"/>
        <v>1046</v>
      </c>
      <c r="AE30" s="94">
        <f t="shared" si="13"/>
        <v>1816</v>
      </c>
      <c r="AF30" s="92">
        <f t="shared" si="14"/>
        <v>1659</v>
      </c>
      <c r="AG30" s="92">
        <f t="shared" si="14"/>
        <v>2013</v>
      </c>
      <c r="AH30" s="92">
        <f t="shared" si="14"/>
        <v>1774</v>
      </c>
      <c r="AI30" s="93">
        <f t="shared" si="15"/>
        <v>3672</v>
      </c>
      <c r="AJ30" s="94">
        <f t="shared" si="16"/>
        <v>5446</v>
      </c>
      <c r="AK30" s="95">
        <f t="shared" si="17"/>
        <v>0.07926829268292683</v>
      </c>
      <c r="AL30" s="95">
        <f t="shared" si="18"/>
        <v>0.7396551724137931</v>
      </c>
      <c r="AM30" s="95">
        <f t="shared" si="19"/>
        <v>0.7975753122703895</v>
      </c>
      <c r="AN30" s="95">
        <f t="shared" si="20"/>
        <v>0.5759911894273128</v>
      </c>
      <c r="AO30" s="96">
        <f t="shared" si="21"/>
        <v>0.6742563349247154</v>
      </c>
      <c r="AP30" s="171"/>
    </row>
    <row r="31" spans="1:41" ht="12.75">
      <c r="A31" s="97"/>
      <c r="B31" s="97"/>
      <c r="C31" s="97"/>
      <c r="D31" s="98"/>
      <c r="E31" s="99"/>
      <c r="F31" s="100" t="s">
        <v>50</v>
      </c>
      <c r="AK31"/>
      <c r="AL31"/>
      <c r="AM31"/>
      <c r="AN31"/>
      <c r="AO31"/>
    </row>
    <row r="32" spans="1:41" ht="12.75">
      <c r="A32" s="101"/>
      <c r="B32" s="101" t="s">
        <v>51</v>
      </c>
      <c r="C32" s="101"/>
      <c r="D32" s="102"/>
      <c r="E32" s="102">
        <v>4</v>
      </c>
      <c r="F32" s="103" t="s">
        <v>27</v>
      </c>
      <c r="G32" s="52">
        <f aca="true" t="shared" si="38" ref="G32:I42">SUMIF(Fak,SHIS,G$1:G$65536)</f>
        <v>0</v>
      </c>
      <c r="H32" s="52">
        <f t="shared" si="38"/>
        <v>5</v>
      </c>
      <c r="I32" s="52">
        <f t="shared" si="38"/>
        <v>7</v>
      </c>
      <c r="J32" s="53">
        <f aca="true" t="shared" si="39" ref="J32:J43">SUM(G32:H32)</f>
        <v>5</v>
      </c>
      <c r="K32" s="54">
        <f aca="true" t="shared" si="40" ref="K32:K43">SUM(G32:I32)</f>
        <v>12</v>
      </c>
      <c r="L32" s="52">
        <f aca="true" t="shared" si="41" ref="L32:N42">SUMIF(Fak,SHIS,L$1:L$65536)</f>
        <v>9</v>
      </c>
      <c r="M32" s="52">
        <f t="shared" si="41"/>
        <v>3</v>
      </c>
      <c r="N32" s="52">
        <f t="shared" si="41"/>
        <v>2</v>
      </c>
      <c r="O32" s="53">
        <f aca="true" t="shared" si="42" ref="O32:O43">SUM(L32:M32)</f>
        <v>12</v>
      </c>
      <c r="P32" s="54">
        <f aca="true" t="shared" si="43" ref="P32:P43">SUM(L32:N32)</f>
        <v>14</v>
      </c>
      <c r="Q32" s="52">
        <f aca="true" t="shared" si="44" ref="Q32:Q43">G32+L32</f>
        <v>9</v>
      </c>
      <c r="R32" s="52">
        <f aca="true" t="shared" si="45" ref="R32:R43">H32+M32</f>
        <v>8</v>
      </c>
      <c r="S32" s="52">
        <f aca="true" t="shared" si="46" ref="S32:S43">I32+N32</f>
        <v>9</v>
      </c>
      <c r="T32" s="52">
        <f aca="true" t="shared" si="47" ref="T32:T43">J32+O32</f>
        <v>17</v>
      </c>
      <c r="U32" s="54">
        <f aca="true" t="shared" si="48" ref="U32:U43">SUM(Q32:T32)</f>
        <v>43</v>
      </c>
      <c r="V32" s="52">
        <f aca="true" t="shared" si="49" ref="V32:X42">SUMIF(Fak,SHIS,V$1:V$65536)</f>
        <v>11</v>
      </c>
      <c r="W32" s="52">
        <f t="shared" si="49"/>
        <v>16</v>
      </c>
      <c r="X32" s="52">
        <f t="shared" si="49"/>
        <v>1</v>
      </c>
      <c r="Y32" s="53">
        <f aca="true" t="shared" si="50" ref="Y32:Y43">SUM(V32:W32)</f>
        <v>27</v>
      </c>
      <c r="Z32" s="54">
        <f aca="true" t="shared" si="51" ref="Z32:Z43">SUM(V32:X32)</f>
        <v>28</v>
      </c>
      <c r="AA32" s="52">
        <f aca="true" t="shared" si="52" ref="AA32:AC42">SUMIF(Fak,SHIS,AA$1:AA$65536)</f>
        <v>2</v>
      </c>
      <c r="AB32" s="52">
        <f t="shared" si="52"/>
        <v>0</v>
      </c>
      <c r="AC32" s="52">
        <f t="shared" si="52"/>
        <v>1</v>
      </c>
      <c r="AD32" s="53">
        <f aca="true" t="shared" si="53" ref="AD32:AD43">SUM(AA32:AB32)</f>
        <v>2</v>
      </c>
      <c r="AE32" s="54">
        <f aca="true" t="shared" si="54" ref="AE32:AE43">SUM(AA32:AC32)</f>
        <v>3</v>
      </c>
      <c r="AF32" s="52">
        <f aca="true" t="shared" si="55" ref="AF32:AH43">G32+L32+V32+AA32</f>
        <v>22</v>
      </c>
      <c r="AG32" s="52">
        <f t="shared" si="55"/>
        <v>24</v>
      </c>
      <c r="AH32" s="52">
        <f t="shared" si="55"/>
        <v>11</v>
      </c>
      <c r="AI32" s="53">
        <f aca="true" t="shared" si="56" ref="AI32:AI43">SUM(AF32:AG32)</f>
        <v>46</v>
      </c>
      <c r="AJ32" s="54">
        <f aca="true" t="shared" si="57" ref="AJ32:AJ43">SUM(AF32:AH32)</f>
        <v>57</v>
      </c>
      <c r="AK32" s="55">
        <f aca="true" t="shared" si="58" ref="AK32:AK43">IF(ISERROR(J32/K32),0,J32/K32)</f>
        <v>0.4166666666666667</v>
      </c>
      <c r="AL32" s="55">
        <f aca="true" t="shared" si="59" ref="AL32:AL43">IF(ISERROR(O32/P32),0,O32/P32)</f>
        <v>0.8571428571428571</v>
      </c>
      <c r="AM32" s="55">
        <f aca="true" t="shared" si="60" ref="AM32:AM43">IF(ISERROR(Y32/Z32),0,Y32/Z32)</f>
        <v>0.9642857142857143</v>
      </c>
      <c r="AN32" s="55">
        <f aca="true" t="shared" si="61" ref="AN32:AN43">IF(ISERROR(AD32/AE32),0,AD32/AE32)</f>
        <v>0.6666666666666666</v>
      </c>
      <c r="AO32" s="56">
        <f aca="true" t="shared" si="62" ref="AO32:AO43">IF(ISERROR((J32+O32+Y32+AD32)/(K32+P32+Z32+AE32)),0,(J32+O32+Y32+AD32)/(K32+P32+Z32+AE32))</f>
        <v>0.8070175438596491</v>
      </c>
    </row>
    <row r="33" spans="1:41" ht="12.75">
      <c r="A33" s="57"/>
      <c r="B33" s="57" t="s">
        <v>51</v>
      </c>
      <c r="C33" s="57"/>
      <c r="D33" s="58"/>
      <c r="E33" s="58">
        <v>6</v>
      </c>
      <c r="F33" s="59" t="s">
        <v>52</v>
      </c>
      <c r="G33" s="60">
        <f t="shared" si="38"/>
        <v>0</v>
      </c>
      <c r="H33" s="60">
        <f t="shared" si="38"/>
        <v>0</v>
      </c>
      <c r="I33" s="60">
        <f t="shared" si="38"/>
        <v>1</v>
      </c>
      <c r="J33" s="61">
        <f t="shared" si="39"/>
        <v>0</v>
      </c>
      <c r="K33" s="62">
        <f t="shared" si="40"/>
        <v>1</v>
      </c>
      <c r="L33" s="60">
        <f t="shared" si="41"/>
        <v>0</v>
      </c>
      <c r="M33" s="60">
        <f t="shared" si="41"/>
        <v>0</v>
      </c>
      <c r="N33" s="60">
        <f t="shared" si="41"/>
        <v>0</v>
      </c>
      <c r="O33" s="61">
        <f t="shared" si="42"/>
        <v>0</v>
      </c>
      <c r="P33" s="62">
        <f t="shared" si="43"/>
        <v>0</v>
      </c>
      <c r="Q33" s="60">
        <f t="shared" si="44"/>
        <v>0</v>
      </c>
      <c r="R33" s="60">
        <f t="shared" si="45"/>
        <v>0</v>
      </c>
      <c r="S33" s="60">
        <f t="shared" si="46"/>
        <v>1</v>
      </c>
      <c r="T33" s="60">
        <f t="shared" si="47"/>
        <v>0</v>
      </c>
      <c r="U33" s="62">
        <f t="shared" si="48"/>
        <v>1</v>
      </c>
      <c r="V33" s="60">
        <f t="shared" si="49"/>
        <v>50</v>
      </c>
      <c r="W33" s="60">
        <f t="shared" si="49"/>
        <v>20</v>
      </c>
      <c r="X33" s="60">
        <f t="shared" si="49"/>
        <v>5</v>
      </c>
      <c r="Y33" s="61">
        <f t="shared" si="50"/>
        <v>70</v>
      </c>
      <c r="Z33" s="62">
        <f t="shared" si="51"/>
        <v>75</v>
      </c>
      <c r="AA33" s="60">
        <f t="shared" si="52"/>
        <v>0</v>
      </c>
      <c r="AB33" s="60">
        <f t="shared" si="52"/>
        <v>3</v>
      </c>
      <c r="AC33" s="60">
        <f t="shared" si="52"/>
        <v>9</v>
      </c>
      <c r="AD33" s="61">
        <f t="shared" si="53"/>
        <v>3</v>
      </c>
      <c r="AE33" s="62">
        <f t="shared" si="54"/>
        <v>12</v>
      </c>
      <c r="AF33" s="60">
        <f t="shared" si="55"/>
        <v>50</v>
      </c>
      <c r="AG33" s="60">
        <f t="shared" si="55"/>
        <v>23</v>
      </c>
      <c r="AH33" s="60">
        <f t="shared" si="55"/>
        <v>15</v>
      </c>
      <c r="AI33" s="61">
        <f t="shared" si="56"/>
        <v>73</v>
      </c>
      <c r="AJ33" s="62">
        <f t="shared" si="57"/>
        <v>88</v>
      </c>
      <c r="AK33" s="63">
        <f t="shared" si="58"/>
        <v>0</v>
      </c>
      <c r="AL33" s="63">
        <f t="shared" si="59"/>
        <v>0</v>
      </c>
      <c r="AM33" s="63">
        <f t="shared" si="60"/>
        <v>0.9333333333333333</v>
      </c>
      <c r="AN33" s="63">
        <f t="shared" si="61"/>
        <v>0.25</v>
      </c>
      <c r="AO33" s="64">
        <f t="shared" si="62"/>
        <v>0.8295454545454546</v>
      </c>
    </row>
    <row r="34" spans="1:41" ht="12.75">
      <c r="A34" s="57"/>
      <c r="B34" s="57" t="s">
        <v>51</v>
      </c>
      <c r="C34" s="57"/>
      <c r="D34" s="58"/>
      <c r="E34" s="58">
        <v>7</v>
      </c>
      <c r="F34" s="59" t="s">
        <v>53</v>
      </c>
      <c r="G34" s="60">
        <f t="shared" si="38"/>
        <v>0</v>
      </c>
      <c r="H34" s="60">
        <f t="shared" si="38"/>
        <v>0</v>
      </c>
      <c r="I34" s="60">
        <f t="shared" si="38"/>
        <v>2</v>
      </c>
      <c r="J34" s="61">
        <f t="shared" si="39"/>
        <v>0</v>
      </c>
      <c r="K34" s="62">
        <f t="shared" si="40"/>
        <v>2</v>
      </c>
      <c r="L34" s="60">
        <f t="shared" si="41"/>
        <v>17</v>
      </c>
      <c r="M34" s="60">
        <f t="shared" si="41"/>
        <v>4</v>
      </c>
      <c r="N34" s="60">
        <f t="shared" si="41"/>
        <v>0</v>
      </c>
      <c r="O34" s="61">
        <f t="shared" si="42"/>
        <v>21</v>
      </c>
      <c r="P34" s="62">
        <f t="shared" si="43"/>
        <v>21</v>
      </c>
      <c r="Q34" s="60">
        <f t="shared" si="44"/>
        <v>17</v>
      </c>
      <c r="R34" s="60">
        <f t="shared" si="45"/>
        <v>4</v>
      </c>
      <c r="S34" s="60">
        <f t="shared" si="46"/>
        <v>2</v>
      </c>
      <c r="T34" s="60">
        <f t="shared" si="47"/>
        <v>21</v>
      </c>
      <c r="U34" s="62">
        <f t="shared" si="48"/>
        <v>44</v>
      </c>
      <c r="V34" s="60">
        <f t="shared" si="49"/>
        <v>13</v>
      </c>
      <c r="W34" s="60">
        <f t="shared" si="49"/>
        <v>14</v>
      </c>
      <c r="X34" s="60">
        <f t="shared" si="49"/>
        <v>6</v>
      </c>
      <c r="Y34" s="61">
        <f t="shared" si="50"/>
        <v>27</v>
      </c>
      <c r="Z34" s="62">
        <f t="shared" si="51"/>
        <v>33</v>
      </c>
      <c r="AA34" s="60">
        <f t="shared" si="52"/>
        <v>3</v>
      </c>
      <c r="AB34" s="60">
        <f t="shared" si="52"/>
        <v>7</v>
      </c>
      <c r="AC34" s="60">
        <f t="shared" si="52"/>
        <v>3</v>
      </c>
      <c r="AD34" s="61">
        <f t="shared" si="53"/>
        <v>10</v>
      </c>
      <c r="AE34" s="62">
        <f t="shared" si="54"/>
        <v>13</v>
      </c>
      <c r="AF34" s="60">
        <f t="shared" si="55"/>
        <v>33</v>
      </c>
      <c r="AG34" s="60">
        <f t="shared" si="55"/>
        <v>25</v>
      </c>
      <c r="AH34" s="60">
        <f t="shared" si="55"/>
        <v>11</v>
      </c>
      <c r="AI34" s="61">
        <f t="shared" si="56"/>
        <v>58</v>
      </c>
      <c r="AJ34" s="62">
        <f t="shared" si="57"/>
        <v>69</v>
      </c>
      <c r="AK34" s="63">
        <f t="shared" si="58"/>
        <v>0</v>
      </c>
      <c r="AL34" s="63">
        <f t="shared" si="59"/>
        <v>1</v>
      </c>
      <c r="AM34" s="63">
        <f t="shared" si="60"/>
        <v>0.8181818181818182</v>
      </c>
      <c r="AN34" s="63">
        <f t="shared" si="61"/>
        <v>0.7692307692307693</v>
      </c>
      <c r="AO34" s="64">
        <f t="shared" si="62"/>
        <v>0.8405797101449275</v>
      </c>
    </row>
    <row r="35" spans="1:41" ht="12.75">
      <c r="A35" s="57"/>
      <c r="B35" s="57" t="s">
        <v>51</v>
      </c>
      <c r="C35" s="57"/>
      <c r="D35" s="58"/>
      <c r="E35" s="58">
        <v>11</v>
      </c>
      <c r="F35" s="59" t="s">
        <v>33</v>
      </c>
      <c r="G35" s="60">
        <f t="shared" si="38"/>
        <v>1</v>
      </c>
      <c r="H35" s="60">
        <f t="shared" si="38"/>
        <v>6</v>
      </c>
      <c r="I35" s="60">
        <f t="shared" si="38"/>
        <v>18</v>
      </c>
      <c r="J35" s="61">
        <f t="shared" si="39"/>
        <v>7</v>
      </c>
      <c r="K35" s="62">
        <f t="shared" si="40"/>
        <v>25</v>
      </c>
      <c r="L35" s="60">
        <f t="shared" si="41"/>
        <v>52</v>
      </c>
      <c r="M35" s="60">
        <f t="shared" si="41"/>
        <v>4</v>
      </c>
      <c r="N35" s="60">
        <f t="shared" si="41"/>
        <v>4</v>
      </c>
      <c r="O35" s="61">
        <f t="shared" si="42"/>
        <v>56</v>
      </c>
      <c r="P35" s="62">
        <f t="shared" si="43"/>
        <v>60</v>
      </c>
      <c r="Q35" s="60">
        <f t="shared" si="44"/>
        <v>53</v>
      </c>
      <c r="R35" s="60">
        <f t="shared" si="45"/>
        <v>10</v>
      </c>
      <c r="S35" s="60">
        <f t="shared" si="46"/>
        <v>22</v>
      </c>
      <c r="T35" s="60">
        <f t="shared" si="47"/>
        <v>63</v>
      </c>
      <c r="U35" s="62">
        <f t="shared" si="48"/>
        <v>148</v>
      </c>
      <c r="V35" s="60">
        <f t="shared" si="49"/>
        <v>69</v>
      </c>
      <c r="W35" s="60">
        <f t="shared" si="49"/>
        <v>72</v>
      </c>
      <c r="X35" s="60">
        <f t="shared" si="49"/>
        <v>21</v>
      </c>
      <c r="Y35" s="61">
        <f t="shared" si="50"/>
        <v>141</v>
      </c>
      <c r="Z35" s="62">
        <f t="shared" si="51"/>
        <v>162</v>
      </c>
      <c r="AA35" s="60">
        <f t="shared" si="52"/>
        <v>7</v>
      </c>
      <c r="AB35" s="60">
        <f t="shared" si="52"/>
        <v>18</v>
      </c>
      <c r="AC35" s="60">
        <f t="shared" si="52"/>
        <v>13</v>
      </c>
      <c r="AD35" s="61">
        <f t="shared" si="53"/>
        <v>25</v>
      </c>
      <c r="AE35" s="62">
        <f t="shared" si="54"/>
        <v>38</v>
      </c>
      <c r="AF35" s="60">
        <f t="shared" si="55"/>
        <v>129</v>
      </c>
      <c r="AG35" s="60">
        <f t="shared" si="55"/>
        <v>100</v>
      </c>
      <c r="AH35" s="60">
        <f t="shared" si="55"/>
        <v>56</v>
      </c>
      <c r="AI35" s="61">
        <f t="shared" si="56"/>
        <v>229</v>
      </c>
      <c r="AJ35" s="62">
        <f t="shared" si="57"/>
        <v>285</v>
      </c>
      <c r="AK35" s="63">
        <f t="shared" si="58"/>
        <v>0.28</v>
      </c>
      <c r="AL35" s="63">
        <f t="shared" si="59"/>
        <v>0.9333333333333333</v>
      </c>
      <c r="AM35" s="63">
        <f t="shared" si="60"/>
        <v>0.8703703703703703</v>
      </c>
      <c r="AN35" s="63">
        <f t="shared" si="61"/>
        <v>0.6578947368421053</v>
      </c>
      <c r="AO35" s="64">
        <f t="shared" si="62"/>
        <v>0.8035087719298246</v>
      </c>
    </row>
    <row r="36" spans="1:41" ht="12.75">
      <c r="A36" s="57"/>
      <c r="B36" s="57" t="s">
        <v>51</v>
      </c>
      <c r="C36" s="57"/>
      <c r="D36" s="58"/>
      <c r="E36" s="58">
        <v>15</v>
      </c>
      <c r="F36" s="59" t="s">
        <v>54</v>
      </c>
      <c r="G36" s="60">
        <f t="shared" si="38"/>
        <v>0</v>
      </c>
      <c r="H36" s="60">
        <f t="shared" si="38"/>
        <v>0</v>
      </c>
      <c r="I36" s="60">
        <f t="shared" si="38"/>
        <v>31</v>
      </c>
      <c r="J36" s="61">
        <f t="shared" si="39"/>
        <v>0</v>
      </c>
      <c r="K36" s="62">
        <f t="shared" si="40"/>
        <v>31</v>
      </c>
      <c r="L36" s="60">
        <f t="shared" si="41"/>
        <v>32</v>
      </c>
      <c r="M36" s="60">
        <f t="shared" si="41"/>
        <v>2</v>
      </c>
      <c r="N36" s="60">
        <f t="shared" si="41"/>
        <v>2</v>
      </c>
      <c r="O36" s="61">
        <f t="shared" si="42"/>
        <v>34</v>
      </c>
      <c r="P36" s="62">
        <f t="shared" si="43"/>
        <v>36</v>
      </c>
      <c r="Q36" s="60">
        <f t="shared" si="44"/>
        <v>32</v>
      </c>
      <c r="R36" s="60">
        <f t="shared" si="45"/>
        <v>2</v>
      </c>
      <c r="S36" s="60">
        <f t="shared" si="46"/>
        <v>33</v>
      </c>
      <c r="T36" s="60">
        <f t="shared" si="47"/>
        <v>34</v>
      </c>
      <c r="U36" s="62">
        <f t="shared" si="48"/>
        <v>101</v>
      </c>
      <c r="V36" s="60">
        <f t="shared" si="49"/>
        <v>88</v>
      </c>
      <c r="W36" s="60">
        <f t="shared" si="49"/>
        <v>91</v>
      </c>
      <c r="X36" s="60">
        <f t="shared" si="49"/>
        <v>59</v>
      </c>
      <c r="Y36" s="61">
        <f t="shared" si="50"/>
        <v>179</v>
      </c>
      <c r="Z36" s="62">
        <f t="shared" si="51"/>
        <v>238</v>
      </c>
      <c r="AA36" s="60">
        <f t="shared" si="52"/>
        <v>3</v>
      </c>
      <c r="AB36" s="60">
        <f t="shared" si="52"/>
        <v>13</v>
      </c>
      <c r="AC36" s="60">
        <f t="shared" si="52"/>
        <v>15</v>
      </c>
      <c r="AD36" s="61">
        <f t="shared" si="53"/>
        <v>16</v>
      </c>
      <c r="AE36" s="62">
        <f t="shared" si="54"/>
        <v>31</v>
      </c>
      <c r="AF36" s="60">
        <f t="shared" si="55"/>
        <v>123</v>
      </c>
      <c r="AG36" s="60">
        <f t="shared" si="55"/>
        <v>106</v>
      </c>
      <c r="AH36" s="60">
        <f t="shared" si="55"/>
        <v>107</v>
      </c>
      <c r="AI36" s="61">
        <f t="shared" si="56"/>
        <v>229</v>
      </c>
      <c r="AJ36" s="62">
        <f t="shared" si="57"/>
        <v>336</v>
      </c>
      <c r="AK36" s="63">
        <f t="shared" si="58"/>
        <v>0</v>
      </c>
      <c r="AL36" s="63">
        <f t="shared" si="59"/>
        <v>0.9444444444444444</v>
      </c>
      <c r="AM36" s="63">
        <f t="shared" si="60"/>
        <v>0.7521008403361344</v>
      </c>
      <c r="AN36" s="63">
        <f t="shared" si="61"/>
        <v>0.5161290322580645</v>
      </c>
      <c r="AO36" s="64">
        <f t="shared" si="62"/>
        <v>0.6815476190476191</v>
      </c>
    </row>
    <row r="37" spans="1:41" ht="12.75">
      <c r="A37" s="57"/>
      <c r="B37" s="57" t="s">
        <v>51</v>
      </c>
      <c r="C37" s="57"/>
      <c r="D37" s="58"/>
      <c r="E37" s="58">
        <v>20</v>
      </c>
      <c r="F37" s="59" t="s">
        <v>55</v>
      </c>
      <c r="G37" s="60">
        <f t="shared" si="38"/>
        <v>6</v>
      </c>
      <c r="H37" s="60">
        <f t="shared" si="38"/>
        <v>2</v>
      </c>
      <c r="I37" s="60">
        <f t="shared" si="38"/>
        <v>74</v>
      </c>
      <c r="J37" s="61">
        <f t="shared" si="39"/>
        <v>8</v>
      </c>
      <c r="K37" s="62">
        <f t="shared" si="40"/>
        <v>82</v>
      </c>
      <c r="L37" s="60">
        <f t="shared" si="41"/>
        <v>110</v>
      </c>
      <c r="M37" s="60">
        <f t="shared" si="41"/>
        <v>21</v>
      </c>
      <c r="N37" s="60">
        <f t="shared" si="41"/>
        <v>69</v>
      </c>
      <c r="O37" s="61">
        <f t="shared" si="42"/>
        <v>131</v>
      </c>
      <c r="P37" s="62">
        <f t="shared" si="43"/>
        <v>200</v>
      </c>
      <c r="Q37" s="60">
        <f t="shared" si="44"/>
        <v>116</v>
      </c>
      <c r="R37" s="60">
        <f t="shared" si="45"/>
        <v>23</v>
      </c>
      <c r="S37" s="60">
        <f t="shared" si="46"/>
        <v>143</v>
      </c>
      <c r="T37" s="60">
        <f t="shared" si="47"/>
        <v>139</v>
      </c>
      <c r="U37" s="62">
        <f t="shared" si="48"/>
        <v>421</v>
      </c>
      <c r="V37" s="60">
        <f t="shared" si="49"/>
        <v>153</v>
      </c>
      <c r="W37" s="60">
        <f t="shared" si="49"/>
        <v>262</v>
      </c>
      <c r="X37" s="60">
        <f t="shared" si="49"/>
        <v>168</v>
      </c>
      <c r="Y37" s="61">
        <f t="shared" si="50"/>
        <v>415</v>
      </c>
      <c r="Z37" s="62">
        <f t="shared" si="51"/>
        <v>583</v>
      </c>
      <c r="AA37" s="60">
        <f t="shared" si="52"/>
        <v>104</v>
      </c>
      <c r="AB37" s="60">
        <f t="shared" si="52"/>
        <v>281</v>
      </c>
      <c r="AC37" s="60">
        <f t="shared" si="52"/>
        <v>305</v>
      </c>
      <c r="AD37" s="61">
        <f t="shared" si="53"/>
        <v>385</v>
      </c>
      <c r="AE37" s="62">
        <f t="shared" si="54"/>
        <v>690</v>
      </c>
      <c r="AF37" s="60">
        <f t="shared" si="55"/>
        <v>373</v>
      </c>
      <c r="AG37" s="60">
        <f t="shared" si="55"/>
        <v>566</v>
      </c>
      <c r="AH37" s="60">
        <f t="shared" si="55"/>
        <v>616</v>
      </c>
      <c r="AI37" s="61">
        <f t="shared" si="56"/>
        <v>939</v>
      </c>
      <c r="AJ37" s="62">
        <f t="shared" si="57"/>
        <v>1555</v>
      </c>
      <c r="AK37" s="63">
        <f t="shared" si="58"/>
        <v>0.0975609756097561</v>
      </c>
      <c r="AL37" s="63">
        <f t="shared" si="59"/>
        <v>0.655</v>
      </c>
      <c r="AM37" s="63">
        <f t="shared" si="60"/>
        <v>0.7118353344768439</v>
      </c>
      <c r="AN37" s="63">
        <f t="shared" si="61"/>
        <v>0.5579710144927537</v>
      </c>
      <c r="AO37" s="64">
        <f t="shared" si="62"/>
        <v>0.6038585209003215</v>
      </c>
    </row>
    <row r="38" spans="1:41" ht="12.75">
      <c r="A38" s="57"/>
      <c r="B38" s="57" t="s">
        <v>51</v>
      </c>
      <c r="C38" s="57"/>
      <c r="D38" s="58"/>
      <c r="E38" s="58">
        <v>60</v>
      </c>
      <c r="F38" s="59" t="s">
        <v>56</v>
      </c>
      <c r="G38" s="60">
        <f t="shared" si="38"/>
        <v>1</v>
      </c>
      <c r="H38" s="60">
        <f t="shared" si="38"/>
        <v>0</v>
      </c>
      <c r="I38" s="60">
        <f t="shared" si="38"/>
        <v>19</v>
      </c>
      <c r="J38" s="61">
        <f t="shared" si="39"/>
        <v>1</v>
      </c>
      <c r="K38" s="62">
        <f t="shared" si="40"/>
        <v>20</v>
      </c>
      <c r="L38" s="60">
        <f t="shared" si="41"/>
        <v>14</v>
      </c>
      <c r="M38" s="60">
        <f t="shared" si="41"/>
        <v>3</v>
      </c>
      <c r="N38" s="60">
        <f t="shared" si="41"/>
        <v>13</v>
      </c>
      <c r="O38" s="61">
        <f t="shared" si="42"/>
        <v>17</v>
      </c>
      <c r="P38" s="62">
        <f t="shared" si="43"/>
        <v>30</v>
      </c>
      <c r="Q38" s="60">
        <f t="shared" si="44"/>
        <v>15</v>
      </c>
      <c r="R38" s="60">
        <f t="shared" si="45"/>
        <v>3</v>
      </c>
      <c r="S38" s="60">
        <f t="shared" si="46"/>
        <v>32</v>
      </c>
      <c r="T38" s="60">
        <f t="shared" si="47"/>
        <v>18</v>
      </c>
      <c r="U38" s="62">
        <f t="shared" si="48"/>
        <v>68</v>
      </c>
      <c r="V38" s="60">
        <f t="shared" si="49"/>
        <v>45</v>
      </c>
      <c r="W38" s="60">
        <f t="shared" si="49"/>
        <v>131</v>
      </c>
      <c r="X38" s="60">
        <f t="shared" si="49"/>
        <v>59</v>
      </c>
      <c r="Y38" s="61">
        <f t="shared" si="50"/>
        <v>176</v>
      </c>
      <c r="Z38" s="62">
        <f t="shared" si="51"/>
        <v>235</v>
      </c>
      <c r="AA38" s="60">
        <f t="shared" si="52"/>
        <v>32</v>
      </c>
      <c r="AB38" s="60">
        <f t="shared" si="52"/>
        <v>59</v>
      </c>
      <c r="AC38" s="60">
        <f t="shared" si="52"/>
        <v>99</v>
      </c>
      <c r="AD38" s="61">
        <f t="shared" si="53"/>
        <v>91</v>
      </c>
      <c r="AE38" s="62">
        <f t="shared" si="54"/>
        <v>190</v>
      </c>
      <c r="AF38" s="60">
        <f t="shared" si="55"/>
        <v>92</v>
      </c>
      <c r="AG38" s="60">
        <f t="shared" si="55"/>
        <v>193</v>
      </c>
      <c r="AH38" s="60">
        <f t="shared" si="55"/>
        <v>190</v>
      </c>
      <c r="AI38" s="61">
        <f t="shared" si="56"/>
        <v>285</v>
      </c>
      <c r="AJ38" s="62">
        <f t="shared" si="57"/>
        <v>475</v>
      </c>
      <c r="AK38" s="63">
        <f t="shared" si="58"/>
        <v>0.05</v>
      </c>
      <c r="AL38" s="63">
        <f t="shared" si="59"/>
        <v>0.5666666666666667</v>
      </c>
      <c r="AM38" s="63">
        <f t="shared" si="60"/>
        <v>0.7489361702127659</v>
      </c>
      <c r="AN38" s="63">
        <f t="shared" si="61"/>
        <v>0.4789473684210526</v>
      </c>
      <c r="AO38" s="64">
        <f t="shared" si="62"/>
        <v>0.6</v>
      </c>
    </row>
    <row r="39" spans="1:41" ht="12.75">
      <c r="A39" s="57"/>
      <c r="B39" s="57" t="s">
        <v>51</v>
      </c>
      <c r="C39" s="57"/>
      <c r="D39" s="58"/>
      <c r="E39" s="58">
        <v>70</v>
      </c>
      <c r="F39" s="59" t="s">
        <v>57</v>
      </c>
      <c r="G39" s="60">
        <f t="shared" si="38"/>
        <v>0</v>
      </c>
      <c r="H39" s="60">
        <f t="shared" si="38"/>
        <v>3</v>
      </c>
      <c r="I39" s="60">
        <f t="shared" si="38"/>
        <v>60</v>
      </c>
      <c r="J39" s="61">
        <f t="shared" si="39"/>
        <v>3</v>
      </c>
      <c r="K39" s="62">
        <f t="shared" si="40"/>
        <v>63</v>
      </c>
      <c r="L39" s="60">
        <f t="shared" si="41"/>
        <v>46</v>
      </c>
      <c r="M39" s="60">
        <f t="shared" si="41"/>
        <v>17</v>
      </c>
      <c r="N39" s="60">
        <f t="shared" si="41"/>
        <v>5</v>
      </c>
      <c r="O39" s="61">
        <f t="shared" si="42"/>
        <v>63</v>
      </c>
      <c r="P39" s="62">
        <f t="shared" si="43"/>
        <v>68</v>
      </c>
      <c r="Q39" s="60">
        <f t="shared" si="44"/>
        <v>46</v>
      </c>
      <c r="R39" s="60">
        <f t="shared" si="45"/>
        <v>20</v>
      </c>
      <c r="S39" s="60">
        <f t="shared" si="46"/>
        <v>65</v>
      </c>
      <c r="T39" s="60">
        <f t="shared" si="47"/>
        <v>66</v>
      </c>
      <c r="U39" s="62">
        <f t="shared" si="48"/>
        <v>197</v>
      </c>
      <c r="V39" s="60">
        <f t="shared" si="49"/>
        <v>144</v>
      </c>
      <c r="W39" s="60">
        <f t="shared" si="49"/>
        <v>158</v>
      </c>
      <c r="X39" s="60">
        <f t="shared" si="49"/>
        <v>46</v>
      </c>
      <c r="Y39" s="61">
        <f t="shared" si="50"/>
        <v>302</v>
      </c>
      <c r="Z39" s="62">
        <f t="shared" si="51"/>
        <v>348</v>
      </c>
      <c r="AA39" s="60">
        <f t="shared" si="52"/>
        <v>11</v>
      </c>
      <c r="AB39" s="60">
        <f t="shared" si="52"/>
        <v>37</v>
      </c>
      <c r="AC39" s="60">
        <f t="shared" si="52"/>
        <v>27</v>
      </c>
      <c r="AD39" s="61">
        <f t="shared" si="53"/>
        <v>48</v>
      </c>
      <c r="AE39" s="62">
        <f t="shared" si="54"/>
        <v>75</v>
      </c>
      <c r="AF39" s="60">
        <f t="shared" si="55"/>
        <v>201</v>
      </c>
      <c r="AG39" s="60">
        <f t="shared" si="55"/>
        <v>215</v>
      </c>
      <c r="AH39" s="60">
        <f t="shared" si="55"/>
        <v>138</v>
      </c>
      <c r="AI39" s="61">
        <f t="shared" si="56"/>
        <v>416</v>
      </c>
      <c r="AJ39" s="62">
        <f t="shared" si="57"/>
        <v>554</v>
      </c>
      <c r="AK39" s="63">
        <f t="shared" si="58"/>
        <v>0.047619047619047616</v>
      </c>
      <c r="AL39" s="63">
        <f t="shared" si="59"/>
        <v>0.9264705882352942</v>
      </c>
      <c r="AM39" s="63">
        <f t="shared" si="60"/>
        <v>0.867816091954023</v>
      </c>
      <c r="AN39" s="63">
        <f t="shared" si="61"/>
        <v>0.64</v>
      </c>
      <c r="AO39" s="64">
        <f t="shared" si="62"/>
        <v>0.7509025270758123</v>
      </c>
    </row>
    <row r="40" spans="1:41" ht="12.75">
      <c r="A40" s="57"/>
      <c r="B40" s="57" t="s">
        <v>51</v>
      </c>
      <c r="C40" s="57"/>
      <c r="D40" s="58"/>
      <c r="E40" s="58">
        <v>78</v>
      </c>
      <c r="F40" s="59" t="s">
        <v>58</v>
      </c>
      <c r="G40" s="60">
        <f t="shared" si="38"/>
        <v>0</v>
      </c>
      <c r="H40" s="60">
        <f t="shared" si="38"/>
        <v>0</v>
      </c>
      <c r="I40" s="60">
        <f t="shared" si="38"/>
        <v>19</v>
      </c>
      <c r="J40" s="61">
        <f t="shared" si="39"/>
        <v>0</v>
      </c>
      <c r="K40" s="62">
        <f t="shared" si="40"/>
        <v>19</v>
      </c>
      <c r="L40" s="60">
        <f t="shared" si="41"/>
        <v>39</v>
      </c>
      <c r="M40" s="60">
        <f t="shared" si="41"/>
        <v>9</v>
      </c>
      <c r="N40" s="60">
        <f t="shared" si="41"/>
        <v>7</v>
      </c>
      <c r="O40" s="61">
        <f t="shared" si="42"/>
        <v>48</v>
      </c>
      <c r="P40" s="62">
        <f t="shared" si="43"/>
        <v>55</v>
      </c>
      <c r="Q40" s="60">
        <f t="shared" si="44"/>
        <v>39</v>
      </c>
      <c r="R40" s="60">
        <f t="shared" si="45"/>
        <v>9</v>
      </c>
      <c r="S40" s="60">
        <f t="shared" si="46"/>
        <v>26</v>
      </c>
      <c r="T40" s="60">
        <f t="shared" si="47"/>
        <v>48</v>
      </c>
      <c r="U40" s="62">
        <f t="shared" si="48"/>
        <v>122</v>
      </c>
      <c r="V40" s="60">
        <f t="shared" si="49"/>
        <v>53</v>
      </c>
      <c r="W40" s="60">
        <f t="shared" si="49"/>
        <v>104</v>
      </c>
      <c r="X40" s="60">
        <f t="shared" si="49"/>
        <v>17</v>
      </c>
      <c r="Y40" s="61">
        <f t="shared" si="50"/>
        <v>157</v>
      </c>
      <c r="Z40" s="62">
        <f t="shared" si="51"/>
        <v>174</v>
      </c>
      <c r="AA40" s="60">
        <f t="shared" si="52"/>
        <v>5</v>
      </c>
      <c r="AB40" s="60">
        <f t="shared" si="52"/>
        <v>23</v>
      </c>
      <c r="AC40" s="60">
        <f t="shared" si="52"/>
        <v>11</v>
      </c>
      <c r="AD40" s="61">
        <f t="shared" si="53"/>
        <v>28</v>
      </c>
      <c r="AE40" s="62">
        <f t="shared" si="54"/>
        <v>39</v>
      </c>
      <c r="AF40" s="60">
        <f t="shared" si="55"/>
        <v>97</v>
      </c>
      <c r="AG40" s="60">
        <f t="shared" si="55"/>
        <v>136</v>
      </c>
      <c r="AH40" s="60">
        <f t="shared" si="55"/>
        <v>54</v>
      </c>
      <c r="AI40" s="61">
        <f t="shared" si="56"/>
        <v>233</v>
      </c>
      <c r="AJ40" s="62">
        <f t="shared" si="57"/>
        <v>287</v>
      </c>
      <c r="AK40" s="63">
        <f t="shared" si="58"/>
        <v>0</v>
      </c>
      <c r="AL40" s="63">
        <f t="shared" si="59"/>
        <v>0.8727272727272727</v>
      </c>
      <c r="AM40" s="63">
        <f t="shared" si="60"/>
        <v>0.9022988505747126</v>
      </c>
      <c r="AN40" s="63">
        <f t="shared" si="61"/>
        <v>0.717948717948718</v>
      </c>
      <c r="AO40" s="64">
        <f t="shared" si="62"/>
        <v>0.8118466898954704</v>
      </c>
    </row>
    <row r="41" spans="1:41" ht="12.75">
      <c r="A41" s="57"/>
      <c r="B41" s="57" t="s">
        <v>51</v>
      </c>
      <c r="C41" s="57"/>
      <c r="D41" s="58"/>
      <c r="E41" s="58">
        <v>80</v>
      </c>
      <c r="F41" s="59" t="s">
        <v>59</v>
      </c>
      <c r="G41" s="60">
        <f t="shared" si="38"/>
        <v>1</v>
      </c>
      <c r="H41" s="60">
        <f t="shared" si="38"/>
        <v>1</v>
      </c>
      <c r="I41" s="60">
        <f t="shared" si="38"/>
        <v>68</v>
      </c>
      <c r="J41" s="61">
        <f t="shared" si="39"/>
        <v>2</v>
      </c>
      <c r="K41" s="62">
        <f t="shared" si="40"/>
        <v>70</v>
      </c>
      <c r="L41" s="60">
        <f t="shared" si="41"/>
        <v>25</v>
      </c>
      <c r="M41" s="60">
        <f t="shared" si="41"/>
        <v>7</v>
      </c>
      <c r="N41" s="60">
        <f t="shared" si="41"/>
        <v>46</v>
      </c>
      <c r="O41" s="61">
        <f t="shared" si="42"/>
        <v>32</v>
      </c>
      <c r="P41" s="62">
        <f t="shared" si="43"/>
        <v>78</v>
      </c>
      <c r="Q41" s="60">
        <f t="shared" si="44"/>
        <v>26</v>
      </c>
      <c r="R41" s="60">
        <f t="shared" si="45"/>
        <v>8</v>
      </c>
      <c r="S41" s="60">
        <f t="shared" si="46"/>
        <v>114</v>
      </c>
      <c r="T41" s="60">
        <f t="shared" si="47"/>
        <v>34</v>
      </c>
      <c r="U41" s="62">
        <f t="shared" si="48"/>
        <v>182</v>
      </c>
      <c r="V41" s="60">
        <f t="shared" si="49"/>
        <v>184</v>
      </c>
      <c r="W41" s="60">
        <f t="shared" si="49"/>
        <v>426</v>
      </c>
      <c r="X41" s="60">
        <f t="shared" si="49"/>
        <v>153</v>
      </c>
      <c r="Y41" s="61">
        <f t="shared" si="50"/>
        <v>610</v>
      </c>
      <c r="Z41" s="62">
        <f t="shared" si="51"/>
        <v>763</v>
      </c>
      <c r="AA41" s="60">
        <f t="shared" si="52"/>
        <v>46</v>
      </c>
      <c r="AB41" s="60">
        <f t="shared" si="52"/>
        <v>94</v>
      </c>
      <c r="AC41" s="60">
        <f t="shared" si="52"/>
        <v>154</v>
      </c>
      <c r="AD41" s="61">
        <f t="shared" si="53"/>
        <v>140</v>
      </c>
      <c r="AE41" s="62">
        <f t="shared" si="54"/>
        <v>294</v>
      </c>
      <c r="AF41" s="60">
        <f t="shared" si="55"/>
        <v>256</v>
      </c>
      <c r="AG41" s="60">
        <f t="shared" si="55"/>
        <v>528</v>
      </c>
      <c r="AH41" s="60">
        <f t="shared" si="55"/>
        <v>421</v>
      </c>
      <c r="AI41" s="61">
        <f t="shared" si="56"/>
        <v>784</v>
      </c>
      <c r="AJ41" s="62">
        <f t="shared" si="57"/>
        <v>1205</v>
      </c>
      <c r="AK41" s="63">
        <f t="shared" si="58"/>
        <v>0.02857142857142857</v>
      </c>
      <c r="AL41" s="63">
        <f t="shared" si="59"/>
        <v>0.41025641025641024</v>
      </c>
      <c r="AM41" s="63">
        <f t="shared" si="60"/>
        <v>0.799475753604194</v>
      </c>
      <c r="AN41" s="63">
        <f t="shared" si="61"/>
        <v>0.47619047619047616</v>
      </c>
      <c r="AO41" s="64">
        <f t="shared" si="62"/>
        <v>0.6506224066390042</v>
      </c>
    </row>
    <row r="42" spans="1:41" ht="13.5" thickBot="1">
      <c r="A42" s="57"/>
      <c r="B42" s="57" t="s">
        <v>51</v>
      </c>
      <c r="C42" s="57"/>
      <c r="D42" s="58"/>
      <c r="E42" s="58">
        <v>2</v>
      </c>
      <c r="F42" s="59" t="s">
        <v>45</v>
      </c>
      <c r="G42" s="60">
        <f t="shared" si="38"/>
        <v>0</v>
      </c>
      <c r="H42" s="60">
        <f t="shared" si="38"/>
        <v>0</v>
      </c>
      <c r="I42" s="60">
        <f t="shared" si="38"/>
        <v>3</v>
      </c>
      <c r="J42" s="61">
        <f t="shared" si="39"/>
        <v>0</v>
      </c>
      <c r="K42" s="62">
        <f t="shared" si="40"/>
        <v>3</v>
      </c>
      <c r="L42" s="60">
        <f t="shared" si="41"/>
        <v>8</v>
      </c>
      <c r="M42" s="60">
        <f t="shared" si="41"/>
        <v>7</v>
      </c>
      <c r="N42" s="60">
        <f t="shared" si="41"/>
        <v>3</v>
      </c>
      <c r="O42" s="61">
        <f t="shared" si="42"/>
        <v>15</v>
      </c>
      <c r="P42" s="62">
        <f t="shared" si="43"/>
        <v>18</v>
      </c>
      <c r="Q42" s="60">
        <f t="shared" si="44"/>
        <v>8</v>
      </c>
      <c r="R42" s="60">
        <f t="shared" si="45"/>
        <v>7</v>
      </c>
      <c r="S42" s="60">
        <f t="shared" si="46"/>
        <v>6</v>
      </c>
      <c r="T42" s="60">
        <f t="shared" si="47"/>
        <v>15</v>
      </c>
      <c r="U42" s="62">
        <f t="shared" si="48"/>
        <v>36</v>
      </c>
      <c r="V42" s="60">
        <f t="shared" si="49"/>
        <v>38</v>
      </c>
      <c r="W42" s="60">
        <f t="shared" si="49"/>
        <v>29</v>
      </c>
      <c r="X42" s="60">
        <f t="shared" si="49"/>
        <v>16</v>
      </c>
      <c r="Y42" s="61">
        <f t="shared" si="50"/>
        <v>67</v>
      </c>
      <c r="Z42" s="62">
        <f t="shared" si="51"/>
        <v>83</v>
      </c>
      <c r="AA42" s="60">
        <f t="shared" si="52"/>
        <v>237</v>
      </c>
      <c r="AB42" s="60">
        <f t="shared" si="52"/>
        <v>61</v>
      </c>
      <c r="AC42" s="60">
        <f t="shared" si="52"/>
        <v>133</v>
      </c>
      <c r="AD42" s="61">
        <f t="shared" si="53"/>
        <v>298</v>
      </c>
      <c r="AE42" s="62">
        <f t="shared" si="54"/>
        <v>431</v>
      </c>
      <c r="AF42" s="60">
        <f t="shared" si="55"/>
        <v>283</v>
      </c>
      <c r="AG42" s="60">
        <f t="shared" si="55"/>
        <v>97</v>
      </c>
      <c r="AH42" s="60">
        <f t="shared" si="55"/>
        <v>155</v>
      </c>
      <c r="AI42" s="61">
        <f t="shared" si="56"/>
        <v>380</v>
      </c>
      <c r="AJ42" s="62">
        <f t="shared" si="57"/>
        <v>535</v>
      </c>
      <c r="AK42" s="63">
        <f t="shared" si="58"/>
        <v>0</v>
      </c>
      <c r="AL42" s="63">
        <f t="shared" si="59"/>
        <v>0.8333333333333334</v>
      </c>
      <c r="AM42" s="63">
        <f t="shared" si="60"/>
        <v>0.8072289156626506</v>
      </c>
      <c r="AN42" s="63">
        <f t="shared" si="61"/>
        <v>0.691415313225058</v>
      </c>
      <c r="AO42" s="64">
        <f t="shared" si="62"/>
        <v>0.7102803738317757</v>
      </c>
    </row>
    <row r="43" spans="1:41" ht="13.5" thickBot="1">
      <c r="A43" s="88"/>
      <c r="B43" s="88"/>
      <c r="C43" s="88"/>
      <c r="D43" s="89"/>
      <c r="E43" s="90" t="s">
        <v>51</v>
      </c>
      <c r="F43" s="91" t="s">
        <v>11</v>
      </c>
      <c r="G43" s="92">
        <f>SUMIF(FB,SHIS,G:G)</f>
        <v>9</v>
      </c>
      <c r="H43" s="92">
        <f>SUMIF(FB,SHIS,H:H)</f>
        <v>17</v>
      </c>
      <c r="I43" s="92">
        <f>SUMIF(FB,SHIS,I:I)</f>
        <v>302</v>
      </c>
      <c r="J43" s="93">
        <f t="shared" si="39"/>
        <v>26</v>
      </c>
      <c r="K43" s="94">
        <f t="shared" si="40"/>
        <v>328</v>
      </c>
      <c r="L43" s="92">
        <f>SUMIF(FB,SHIS,L:L)</f>
        <v>352</v>
      </c>
      <c r="M43" s="92">
        <f>SUMIF(FB,SHIS,M:M)</f>
        <v>77</v>
      </c>
      <c r="N43" s="92">
        <f>SUMIF(FB,SHIS,N:N)</f>
        <v>151</v>
      </c>
      <c r="O43" s="93">
        <f t="shared" si="42"/>
        <v>429</v>
      </c>
      <c r="P43" s="94">
        <f t="shared" si="43"/>
        <v>580</v>
      </c>
      <c r="Q43" s="92">
        <f t="shared" si="44"/>
        <v>361</v>
      </c>
      <c r="R43" s="92">
        <f t="shared" si="45"/>
        <v>94</v>
      </c>
      <c r="S43" s="92">
        <f t="shared" si="46"/>
        <v>453</v>
      </c>
      <c r="T43" s="92">
        <f t="shared" si="47"/>
        <v>455</v>
      </c>
      <c r="U43" s="94">
        <f t="shared" si="48"/>
        <v>1363</v>
      </c>
      <c r="V43" s="92">
        <f>SUMIF(FB,SHIS,V:V)</f>
        <v>848</v>
      </c>
      <c r="W43" s="92">
        <f>SUMIF(FB,SHIS,W:W)</f>
        <v>1323</v>
      </c>
      <c r="X43" s="92">
        <f>SUMIF(FB,SHIS,X:X)</f>
        <v>551</v>
      </c>
      <c r="Y43" s="93">
        <f t="shared" si="50"/>
        <v>2171</v>
      </c>
      <c r="Z43" s="94">
        <f t="shared" si="51"/>
        <v>2722</v>
      </c>
      <c r="AA43" s="92">
        <f>SUMIF(FB,SHIS,AA:AA)</f>
        <v>450</v>
      </c>
      <c r="AB43" s="92">
        <f>SUMIF(FB,SHIS,AB:AB)</f>
        <v>596</v>
      </c>
      <c r="AC43" s="92">
        <f>SUMIF(FB,SHIS,AC:AC)</f>
        <v>770</v>
      </c>
      <c r="AD43" s="93">
        <f t="shared" si="53"/>
        <v>1046</v>
      </c>
      <c r="AE43" s="94">
        <f t="shared" si="54"/>
        <v>1816</v>
      </c>
      <c r="AF43" s="92">
        <f t="shared" si="55"/>
        <v>1659</v>
      </c>
      <c r="AG43" s="92">
        <f t="shared" si="55"/>
        <v>2013</v>
      </c>
      <c r="AH43" s="92">
        <f t="shared" si="55"/>
        <v>1774</v>
      </c>
      <c r="AI43" s="93">
        <f t="shared" si="56"/>
        <v>3672</v>
      </c>
      <c r="AJ43" s="94">
        <f t="shared" si="57"/>
        <v>5446</v>
      </c>
      <c r="AK43" s="95">
        <f t="shared" si="58"/>
        <v>0.07926829268292683</v>
      </c>
      <c r="AL43" s="95">
        <f t="shared" si="59"/>
        <v>0.7396551724137931</v>
      </c>
      <c r="AM43" s="95">
        <f t="shared" si="60"/>
        <v>0.7975753122703895</v>
      </c>
      <c r="AN43" s="95">
        <f t="shared" si="61"/>
        <v>0.5759911894273128</v>
      </c>
      <c r="AO43" s="96">
        <f t="shared" si="62"/>
        <v>0.6742563349247154</v>
      </c>
    </row>
    <row r="44" spans="1:41" ht="12.75">
      <c r="A44" s="97"/>
      <c r="B44" s="97"/>
      <c r="C44" s="97"/>
      <c r="D44" s="98"/>
      <c r="E44" s="99"/>
      <c r="AK44"/>
      <c r="AL44"/>
      <c r="AM44"/>
      <c r="AN44"/>
      <c r="AO44"/>
    </row>
    <row r="45" spans="1:41" ht="12" customHeight="1">
      <c r="A45" s="105"/>
      <c r="B45" s="105"/>
      <c r="C45" s="106"/>
      <c r="D45" s="107"/>
      <c r="E45" s="108">
        <v>1</v>
      </c>
      <c r="F45" s="109" t="s">
        <v>25</v>
      </c>
      <c r="G45" s="110">
        <f>SUMIF(FBG,SHIS,G:G)</f>
        <v>0</v>
      </c>
      <c r="H45" s="110">
        <f>SUMIF(FBG,SHIS,H:H)</f>
        <v>8</v>
      </c>
      <c r="I45" s="110">
        <f>SUMIF(FBG,SHIS,I:I)</f>
        <v>90</v>
      </c>
      <c r="J45" s="111">
        <f aca="true" t="shared" si="63" ref="J45:J76">SUM(G45:H45)</f>
        <v>8</v>
      </c>
      <c r="K45" s="112">
        <f aca="true" t="shared" si="64" ref="K45:K76">SUM(G45:I45)</f>
        <v>98</v>
      </c>
      <c r="L45" s="110">
        <f>SUMIF(FBG,SHIS,L:L)</f>
        <v>79</v>
      </c>
      <c r="M45" s="110">
        <f>SUMIF(FBG,SHIS,M:M)</f>
        <v>25</v>
      </c>
      <c r="N45" s="110">
        <f>SUMIF(FBG,SHIS,N:N)</f>
        <v>13</v>
      </c>
      <c r="O45" s="111">
        <f aca="true" t="shared" si="65" ref="O45:O76">SUM(L45:M45)</f>
        <v>104</v>
      </c>
      <c r="P45" s="112">
        <f aca="true" t="shared" si="66" ref="P45:P76">SUM(L45:N45)</f>
        <v>117</v>
      </c>
      <c r="Q45" s="110">
        <f aca="true" t="shared" si="67" ref="Q45:Q68">G45+L45</f>
        <v>79</v>
      </c>
      <c r="R45" s="110">
        <f aca="true" t="shared" si="68" ref="R45:R68">H45+M45</f>
        <v>33</v>
      </c>
      <c r="S45" s="110">
        <f aca="true" t="shared" si="69" ref="S45:S68">I45+N45</f>
        <v>103</v>
      </c>
      <c r="T45" s="110">
        <f aca="true" t="shared" si="70" ref="T45:T68">J45+O45</f>
        <v>112</v>
      </c>
      <c r="U45" s="112">
        <f aca="true" t="shared" si="71" ref="U45:U68">SUM(Q45:T45)</f>
        <v>327</v>
      </c>
      <c r="V45" s="110">
        <f>SUMIF(FBG,SHIS,V:V)</f>
        <v>277</v>
      </c>
      <c r="W45" s="110">
        <f>SUMIF(FBG,SHIS,W:W)</f>
        <v>326</v>
      </c>
      <c r="X45" s="110">
        <f>SUMIF(FBG,SHIS,X:X)</f>
        <v>85</v>
      </c>
      <c r="Y45" s="111">
        <f aca="true" t="shared" si="72" ref="Y45:Y76">SUM(V45:W45)</f>
        <v>603</v>
      </c>
      <c r="Z45" s="112">
        <f aca="true" t="shared" si="73" ref="Z45:Z76">SUM(V45:X45)</f>
        <v>688</v>
      </c>
      <c r="AA45" s="110">
        <f aca="true" t="shared" si="74" ref="AA45:AC46">Q45+V45</f>
        <v>356</v>
      </c>
      <c r="AB45" s="110">
        <f t="shared" si="74"/>
        <v>359</v>
      </c>
      <c r="AC45" s="110">
        <f t="shared" si="74"/>
        <v>188</v>
      </c>
      <c r="AD45" s="111">
        <f aca="true" t="shared" si="75" ref="AD45:AD76">SUM(AA45:AB45)</f>
        <v>715</v>
      </c>
      <c r="AE45" s="112">
        <f aca="true" t="shared" si="76" ref="AE45:AE76">SUM(AA45:AC45)</f>
        <v>903</v>
      </c>
      <c r="AF45" s="110">
        <f aca="true" t="shared" si="77" ref="AF45:AH109">G45+L45+V45+AA45</f>
        <v>712</v>
      </c>
      <c r="AG45" s="110">
        <f t="shared" si="77"/>
        <v>718</v>
      </c>
      <c r="AH45" s="110">
        <f t="shared" si="77"/>
        <v>376</v>
      </c>
      <c r="AI45" s="111">
        <f aca="true" t="shared" si="78" ref="AI45:AI109">SUM(AF45:AG45)</f>
        <v>1430</v>
      </c>
      <c r="AJ45" s="112">
        <f aca="true" t="shared" si="79" ref="AJ45:AJ109">SUM(AF45:AH45)</f>
        <v>1806</v>
      </c>
      <c r="AK45" s="113">
        <f aca="true" t="shared" si="80" ref="AK45:AK76">IF(ISERROR(J45/K45),0,J45/K45)</f>
        <v>0.08163265306122448</v>
      </c>
      <c r="AL45" s="113">
        <f aca="true" t="shared" si="81" ref="AL45:AL76">IF(ISERROR(O45/P45),0,O45/P45)</f>
        <v>0.8888888888888888</v>
      </c>
      <c r="AM45" s="113">
        <f aca="true" t="shared" si="82" ref="AM45:AM76">IF(ISERROR(Y45/Z45),0,Y45/Z45)</f>
        <v>0.876453488372093</v>
      </c>
      <c r="AN45" s="114">
        <f aca="true" t="shared" si="83" ref="AN45:AN76">IF(ISERROR(AD45/AE45),0,AD45/AE45)</f>
        <v>0.7918050941306756</v>
      </c>
      <c r="AO45" s="115">
        <f aca="true" t="shared" si="84" ref="AO45:AO76">IF(ISERROR((J45+O45+Y45+AD45)/(K45+P45+Z45+AE45)),0,(J45+O45+Y45+AD45)/(K45+P45+Z45+AE45))</f>
        <v>0.7918050941306756</v>
      </c>
    </row>
    <row r="46" spans="1:41" ht="12.75">
      <c r="A46" s="116"/>
      <c r="B46" s="116"/>
      <c r="C46" s="117"/>
      <c r="D46" s="118"/>
      <c r="E46" s="119">
        <v>1.1</v>
      </c>
      <c r="F46" s="120" t="s">
        <v>27</v>
      </c>
      <c r="G46" s="121">
        <f>SUMIF(FB,SHIS,G:G)</f>
        <v>0</v>
      </c>
      <c r="H46" s="121">
        <f>SUMIF(FB,SHIS,H:H)</f>
        <v>5</v>
      </c>
      <c r="I46" s="121">
        <f>SUMIF(FB,SHIS,I:I)</f>
        <v>9</v>
      </c>
      <c r="J46" s="122">
        <f t="shared" si="63"/>
        <v>5</v>
      </c>
      <c r="K46" s="123">
        <f t="shared" si="64"/>
        <v>14</v>
      </c>
      <c r="L46" s="121">
        <f>SUMIF(FB,SHIS,L:L)</f>
        <v>18</v>
      </c>
      <c r="M46" s="121">
        <f>SUMIF(FB,SHIS,M:M)</f>
        <v>4</v>
      </c>
      <c r="N46" s="121">
        <f>SUMIF(FB,SHIS,N:N)</f>
        <v>3</v>
      </c>
      <c r="O46" s="122">
        <f t="shared" si="65"/>
        <v>22</v>
      </c>
      <c r="P46" s="123">
        <f t="shared" si="66"/>
        <v>25</v>
      </c>
      <c r="Q46" s="121">
        <f t="shared" si="67"/>
        <v>18</v>
      </c>
      <c r="R46" s="121">
        <f t="shared" si="68"/>
        <v>9</v>
      </c>
      <c r="S46" s="121">
        <f t="shared" si="69"/>
        <v>12</v>
      </c>
      <c r="T46" s="121">
        <f t="shared" si="70"/>
        <v>27</v>
      </c>
      <c r="U46" s="123">
        <f t="shared" si="71"/>
        <v>66</v>
      </c>
      <c r="V46" s="121">
        <f>SUMIF(FB,SHIS,V:V)</f>
        <v>30</v>
      </c>
      <c r="W46" s="121">
        <f>SUMIF(FB,SHIS,W:W)</f>
        <v>21</v>
      </c>
      <c r="X46" s="121">
        <f>SUMIF(FB,SHIS,X:X)</f>
        <v>3</v>
      </c>
      <c r="Y46" s="122">
        <f t="shared" si="72"/>
        <v>51</v>
      </c>
      <c r="Z46" s="123">
        <f t="shared" si="73"/>
        <v>54</v>
      </c>
      <c r="AA46" s="121">
        <f t="shared" si="74"/>
        <v>48</v>
      </c>
      <c r="AB46" s="121">
        <f t="shared" si="74"/>
        <v>30</v>
      </c>
      <c r="AC46" s="121">
        <f t="shared" si="74"/>
        <v>15</v>
      </c>
      <c r="AD46" s="122">
        <f t="shared" si="75"/>
        <v>78</v>
      </c>
      <c r="AE46" s="123">
        <f t="shared" si="76"/>
        <v>93</v>
      </c>
      <c r="AF46" s="121">
        <f t="shared" si="77"/>
        <v>96</v>
      </c>
      <c r="AG46" s="121">
        <f t="shared" si="77"/>
        <v>60</v>
      </c>
      <c r="AH46" s="121">
        <f t="shared" si="77"/>
        <v>30</v>
      </c>
      <c r="AI46" s="122">
        <f t="shared" si="78"/>
        <v>156</v>
      </c>
      <c r="AJ46" s="123">
        <f t="shared" si="79"/>
        <v>186</v>
      </c>
      <c r="AK46" s="124">
        <f t="shared" si="80"/>
        <v>0.35714285714285715</v>
      </c>
      <c r="AL46" s="124">
        <f t="shared" si="81"/>
        <v>0.88</v>
      </c>
      <c r="AM46" s="124">
        <f t="shared" si="82"/>
        <v>0.9444444444444444</v>
      </c>
      <c r="AN46" s="125">
        <f t="shared" si="83"/>
        <v>0.8387096774193549</v>
      </c>
      <c r="AO46" s="126">
        <f t="shared" si="84"/>
        <v>0.8387096774193549</v>
      </c>
    </row>
    <row r="47" spans="1:41" ht="12.75">
      <c r="A47" s="127">
        <v>1</v>
      </c>
      <c r="B47" s="127">
        <v>1.1</v>
      </c>
      <c r="C47" s="128" t="s">
        <v>60</v>
      </c>
      <c r="D47" s="129">
        <v>70</v>
      </c>
      <c r="E47" s="49">
        <v>1201</v>
      </c>
      <c r="F47" s="51" t="s">
        <v>61</v>
      </c>
      <c r="G47" s="130"/>
      <c r="H47" s="130"/>
      <c r="I47" s="130">
        <v>2</v>
      </c>
      <c r="J47" s="131">
        <f t="shared" si="63"/>
        <v>0</v>
      </c>
      <c r="K47" s="132">
        <f t="shared" si="64"/>
        <v>2</v>
      </c>
      <c r="L47" s="130">
        <v>9</v>
      </c>
      <c r="M47" s="130">
        <v>1</v>
      </c>
      <c r="N47" s="130">
        <v>1</v>
      </c>
      <c r="O47" s="131">
        <f t="shared" si="65"/>
        <v>10</v>
      </c>
      <c r="P47" s="132">
        <f t="shared" si="66"/>
        <v>11</v>
      </c>
      <c r="Q47" s="133">
        <f t="shared" si="67"/>
        <v>9</v>
      </c>
      <c r="R47" s="133">
        <f t="shared" si="68"/>
        <v>1</v>
      </c>
      <c r="S47" s="133">
        <f t="shared" si="69"/>
        <v>3</v>
      </c>
      <c r="T47" s="133">
        <f t="shared" si="70"/>
        <v>10</v>
      </c>
      <c r="U47" s="132">
        <f t="shared" si="71"/>
        <v>23</v>
      </c>
      <c r="V47" s="130">
        <v>19</v>
      </c>
      <c r="W47" s="130">
        <v>5</v>
      </c>
      <c r="X47" s="130">
        <v>2</v>
      </c>
      <c r="Y47" s="131">
        <f t="shared" si="72"/>
        <v>24</v>
      </c>
      <c r="Z47" s="132">
        <f t="shared" si="73"/>
        <v>26</v>
      </c>
      <c r="AA47" s="130">
        <v>4</v>
      </c>
      <c r="AB47" s="130">
        <v>4</v>
      </c>
      <c r="AC47" s="130">
        <v>3</v>
      </c>
      <c r="AD47" s="131">
        <f t="shared" si="75"/>
        <v>8</v>
      </c>
      <c r="AE47" s="132">
        <f t="shared" si="76"/>
        <v>11</v>
      </c>
      <c r="AF47" s="130">
        <f t="shared" si="77"/>
        <v>32</v>
      </c>
      <c r="AG47" s="130">
        <f t="shared" si="77"/>
        <v>10</v>
      </c>
      <c r="AH47" s="130">
        <f t="shared" si="77"/>
        <v>8</v>
      </c>
      <c r="AI47" s="131">
        <f t="shared" si="78"/>
        <v>42</v>
      </c>
      <c r="AJ47" s="132">
        <f t="shared" si="79"/>
        <v>50</v>
      </c>
      <c r="AK47" s="134">
        <f t="shared" si="80"/>
        <v>0</v>
      </c>
      <c r="AL47" s="134">
        <f t="shared" si="81"/>
        <v>0.9090909090909091</v>
      </c>
      <c r="AM47" s="134">
        <f t="shared" si="82"/>
        <v>0.9230769230769231</v>
      </c>
      <c r="AN47" s="135">
        <f t="shared" si="83"/>
        <v>0.7272727272727273</v>
      </c>
      <c r="AO47" s="136">
        <f t="shared" si="84"/>
        <v>0.84</v>
      </c>
    </row>
    <row r="48" spans="1:41" ht="12.75">
      <c r="A48" s="137">
        <v>1</v>
      </c>
      <c r="B48" s="137">
        <v>1.1</v>
      </c>
      <c r="C48" s="128">
        <v>2110</v>
      </c>
      <c r="D48" s="138">
        <v>4</v>
      </c>
      <c r="E48" s="57">
        <v>1205</v>
      </c>
      <c r="F48" s="51" t="s">
        <v>62</v>
      </c>
      <c r="G48" s="60"/>
      <c r="H48" s="60">
        <v>5</v>
      </c>
      <c r="I48" s="60">
        <v>5</v>
      </c>
      <c r="J48" s="139">
        <f t="shared" si="63"/>
        <v>5</v>
      </c>
      <c r="K48" s="140">
        <f t="shared" si="64"/>
        <v>10</v>
      </c>
      <c r="L48" s="60">
        <v>7</v>
      </c>
      <c r="M48" s="60">
        <v>3</v>
      </c>
      <c r="N48" s="60">
        <v>2</v>
      </c>
      <c r="O48" s="139">
        <f t="shared" si="65"/>
        <v>10</v>
      </c>
      <c r="P48" s="140">
        <f t="shared" si="66"/>
        <v>12</v>
      </c>
      <c r="Q48" s="141">
        <f t="shared" si="67"/>
        <v>7</v>
      </c>
      <c r="R48" s="141">
        <f t="shared" si="68"/>
        <v>8</v>
      </c>
      <c r="S48" s="141">
        <f t="shared" si="69"/>
        <v>7</v>
      </c>
      <c r="T48" s="141">
        <f t="shared" si="70"/>
        <v>15</v>
      </c>
      <c r="U48" s="140">
        <f t="shared" si="71"/>
        <v>37</v>
      </c>
      <c r="V48" s="60">
        <v>10</v>
      </c>
      <c r="W48" s="60">
        <v>16</v>
      </c>
      <c r="X48" s="60">
        <v>1</v>
      </c>
      <c r="Y48" s="139">
        <f t="shared" si="72"/>
        <v>26</v>
      </c>
      <c r="Z48" s="140">
        <f t="shared" si="73"/>
        <v>27</v>
      </c>
      <c r="AA48" s="60">
        <v>1</v>
      </c>
      <c r="AB48" s="60"/>
      <c r="AC48" s="60">
        <v>1</v>
      </c>
      <c r="AD48" s="139">
        <f t="shared" si="75"/>
        <v>1</v>
      </c>
      <c r="AE48" s="140">
        <f t="shared" si="76"/>
        <v>2</v>
      </c>
      <c r="AF48" s="60">
        <f t="shared" si="77"/>
        <v>18</v>
      </c>
      <c r="AG48" s="60">
        <f t="shared" si="77"/>
        <v>24</v>
      </c>
      <c r="AH48" s="60">
        <f t="shared" si="77"/>
        <v>9</v>
      </c>
      <c r="AI48" s="139">
        <f t="shared" si="78"/>
        <v>42</v>
      </c>
      <c r="AJ48" s="140">
        <f t="shared" si="79"/>
        <v>51</v>
      </c>
      <c r="AK48" s="63">
        <f t="shared" si="80"/>
        <v>0.5</v>
      </c>
      <c r="AL48" s="63">
        <f t="shared" si="81"/>
        <v>0.8333333333333334</v>
      </c>
      <c r="AM48" s="63">
        <f t="shared" si="82"/>
        <v>0.9629629629629629</v>
      </c>
      <c r="AN48" s="142">
        <f t="shared" si="83"/>
        <v>0.5</v>
      </c>
      <c r="AO48" s="143">
        <f t="shared" si="84"/>
        <v>0.8235294117647058</v>
      </c>
    </row>
    <row r="49" spans="1:41" ht="12.75">
      <c r="A49" s="144">
        <v>1</v>
      </c>
      <c r="B49" s="144">
        <v>1.1</v>
      </c>
      <c r="C49" s="145">
        <v>2200</v>
      </c>
      <c r="D49" s="146">
        <v>4</v>
      </c>
      <c r="E49" s="65">
        <v>1215</v>
      </c>
      <c r="F49" s="147" t="s">
        <v>63</v>
      </c>
      <c r="G49" s="68"/>
      <c r="H49" s="68"/>
      <c r="I49" s="68">
        <v>2</v>
      </c>
      <c r="J49" s="148">
        <f t="shared" si="63"/>
        <v>0</v>
      </c>
      <c r="K49" s="149">
        <f t="shared" si="64"/>
        <v>2</v>
      </c>
      <c r="L49" s="68">
        <v>2</v>
      </c>
      <c r="M49" s="68"/>
      <c r="N49" s="68"/>
      <c r="O49" s="148">
        <f t="shared" si="65"/>
        <v>2</v>
      </c>
      <c r="P49" s="149">
        <f t="shared" si="66"/>
        <v>2</v>
      </c>
      <c r="Q49" s="150">
        <f t="shared" si="67"/>
        <v>2</v>
      </c>
      <c r="R49" s="150">
        <f t="shared" si="68"/>
        <v>0</v>
      </c>
      <c r="S49" s="150">
        <f t="shared" si="69"/>
        <v>2</v>
      </c>
      <c r="T49" s="150">
        <f t="shared" si="70"/>
        <v>2</v>
      </c>
      <c r="U49" s="149">
        <f t="shared" si="71"/>
        <v>6</v>
      </c>
      <c r="V49" s="68">
        <v>1</v>
      </c>
      <c r="W49" s="68"/>
      <c r="X49" s="68"/>
      <c r="Y49" s="148">
        <f t="shared" si="72"/>
        <v>1</v>
      </c>
      <c r="Z49" s="149">
        <f t="shared" si="73"/>
        <v>1</v>
      </c>
      <c r="AA49" s="68">
        <v>1</v>
      </c>
      <c r="AB49" s="68"/>
      <c r="AC49" s="68"/>
      <c r="AD49" s="148">
        <f t="shared" si="75"/>
        <v>1</v>
      </c>
      <c r="AE49" s="149">
        <f t="shared" si="76"/>
        <v>1</v>
      </c>
      <c r="AF49" s="68">
        <f t="shared" si="77"/>
        <v>4</v>
      </c>
      <c r="AG49" s="68">
        <f t="shared" si="77"/>
        <v>0</v>
      </c>
      <c r="AH49" s="68">
        <f t="shared" si="77"/>
        <v>2</v>
      </c>
      <c r="AI49" s="148">
        <f t="shared" si="78"/>
        <v>4</v>
      </c>
      <c r="AJ49" s="149">
        <f t="shared" si="79"/>
        <v>6</v>
      </c>
      <c r="AK49" s="71">
        <f t="shared" si="80"/>
        <v>0</v>
      </c>
      <c r="AL49" s="71">
        <f t="shared" si="81"/>
        <v>1</v>
      </c>
      <c r="AM49" s="71">
        <f t="shared" si="82"/>
        <v>1</v>
      </c>
      <c r="AN49" s="151">
        <f t="shared" si="83"/>
        <v>1</v>
      </c>
      <c r="AO49" s="152">
        <f t="shared" si="84"/>
        <v>0.6666666666666666</v>
      </c>
    </row>
    <row r="50" spans="1:41" ht="12.75">
      <c r="A50" s="153"/>
      <c r="B50" s="153"/>
      <c r="C50" s="154"/>
      <c r="D50" s="155"/>
      <c r="E50" s="156">
        <v>1.2</v>
      </c>
      <c r="F50" s="157" t="s">
        <v>28</v>
      </c>
      <c r="G50" s="44">
        <f>SUMIF(FB,SHIS,G:G)</f>
        <v>0</v>
      </c>
      <c r="H50" s="44">
        <f>SUMIF(FB,SHIS,H:H)</f>
        <v>0</v>
      </c>
      <c r="I50" s="44">
        <f>SUMIF(FB,SHIS,I:I)</f>
        <v>27</v>
      </c>
      <c r="J50" s="158">
        <f t="shared" si="63"/>
        <v>0</v>
      </c>
      <c r="K50" s="159">
        <f t="shared" si="64"/>
        <v>27</v>
      </c>
      <c r="L50" s="44">
        <f>SUMIF(FB,SHIS,L:L)</f>
        <v>13</v>
      </c>
      <c r="M50" s="44">
        <f>SUMIF(FB,SHIS,M:M)</f>
        <v>11</v>
      </c>
      <c r="N50" s="44">
        <f>SUMIF(FB,SHIS,N:N)</f>
        <v>4</v>
      </c>
      <c r="O50" s="158">
        <f t="shared" si="65"/>
        <v>24</v>
      </c>
      <c r="P50" s="159">
        <f t="shared" si="66"/>
        <v>28</v>
      </c>
      <c r="Q50" s="44">
        <f t="shared" si="67"/>
        <v>13</v>
      </c>
      <c r="R50" s="44">
        <f t="shared" si="68"/>
        <v>11</v>
      </c>
      <c r="S50" s="44">
        <f t="shared" si="69"/>
        <v>31</v>
      </c>
      <c r="T50" s="44">
        <f t="shared" si="70"/>
        <v>24</v>
      </c>
      <c r="U50" s="159">
        <f t="shared" si="71"/>
        <v>79</v>
      </c>
      <c r="V50" s="44">
        <f>SUMIF(FB,SHIS,V:V)</f>
        <v>56</v>
      </c>
      <c r="W50" s="44">
        <f>SUMIF(FB,SHIS,W:W)</f>
        <v>63</v>
      </c>
      <c r="X50" s="44">
        <f>SUMIF(FB,SHIS,X:X)</f>
        <v>20</v>
      </c>
      <c r="Y50" s="158">
        <f t="shared" si="72"/>
        <v>119</v>
      </c>
      <c r="Z50" s="159">
        <f t="shared" si="73"/>
        <v>139</v>
      </c>
      <c r="AA50" s="44">
        <f>Q50+V50</f>
        <v>69</v>
      </c>
      <c r="AB50" s="44">
        <f>R50+W50</f>
        <v>74</v>
      </c>
      <c r="AC50" s="44">
        <f>S50+X50</f>
        <v>51</v>
      </c>
      <c r="AD50" s="158">
        <f t="shared" si="75"/>
        <v>143</v>
      </c>
      <c r="AE50" s="159">
        <f t="shared" si="76"/>
        <v>194</v>
      </c>
      <c r="AF50" s="44">
        <f t="shared" si="77"/>
        <v>138</v>
      </c>
      <c r="AG50" s="44">
        <f t="shared" si="77"/>
        <v>148</v>
      </c>
      <c r="AH50" s="44">
        <f t="shared" si="77"/>
        <v>102</v>
      </c>
      <c r="AI50" s="158">
        <f t="shared" si="78"/>
        <v>286</v>
      </c>
      <c r="AJ50" s="159">
        <f t="shared" si="79"/>
        <v>388</v>
      </c>
      <c r="AK50" s="160">
        <f t="shared" si="80"/>
        <v>0</v>
      </c>
      <c r="AL50" s="160">
        <f t="shared" si="81"/>
        <v>0.8571428571428571</v>
      </c>
      <c r="AM50" s="160">
        <f t="shared" si="82"/>
        <v>0.8561151079136691</v>
      </c>
      <c r="AN50" s="161">
        <f t="shared" si="83"/>
        <v>0.7371134020618557</v>
      </c>
      <c r="AO50" s="162">
        <f t="shared" si="84"/>
        <v>0.7371134020618557</v>
      </c>
    </row>
    <row r="51" spans="1:41" ht="12.75">
      <c r="A51" s="137">
        <v>1</v>
      </c>
      <c r="B51" s="137">
        <v>1.2</v>
      </c>
      <c r="C51" s="128" t="s">
        <v>64</v>
      </c>
      <c r="D51" s="138">
        <v>70</v>
      </c>
      <c r="E51" s="57">
        <v>1405</v>
      </c>
      <c r="F51" s="51" t="s">
        <v>65</v>
      </c>
      <c r="G51" s="60"/>
      <c r="H51" s="60"/>
      <c r="I51" s="60">
        <v>2</v>
      </c>
      <c r="J51" s="139">
        <f t="shared" si="63"/>
        <v>0</v>
      </c>
      <c r="K51" s="140">
        <f t="shared" si="64"/>
        <v>2</v>
      </c>
      <c r="L51" s="60">
        <v>3</v>
      </c>
      <c r="M51" s="60">
        <v>3</v>
      </c>
      <c r="N51" s="60">
        <v>1</v>
      </c>
      <c r="O51" s="139">
        <f t="shared" si="65"/>
        <v>6</v>
      </c>
      <c r="P51" s="140">
        <f t="shared" si="66"/>
        <v>7</v>
      </c>
      <c r="Q51" s="141">
        <f t="shared" si="67"/>
        <v>3</v>
      </c>
      <c r="R51" s="141">
        <f t="shared" si="68"/>
        <v>3</v>
      </c>
      <c r="S51" s="141">
        <f t="shared" si="69"/>
        <v>3</v>
      </c>
      <c r="T51" s="141">
        <f t="shared" si="70"/>
        <v>6</v>
      </c>
      <c r="U51" s="140">
        <f t="shared" si="71"/>
        <v>15</v>
      </c>
      <c r="V51" s="60">
        <v>10</v>
      </c>
      <c r="W51" s="60">
        <v>16</v>
      </c>
      <c r="X51" s="60">
        <v>1</v>
      </c>
      <c r="Y51" s="139">
        <f t="shared" si="72"/>
        <v>26</v>
      </c>
      <c r="Z51" s="140">
        <f t="shared" si="73"/>
        <v>27</v>
      </c>
      <c r="AA51" s="60">
        <v>0</v>
      </c>
      <c r="AB51" s="60">
        <v>0</v>
      </c>
      <c r="AC51" s="60">
        <v>3</v>
      </c>
      <c r="AD51" s="139">
        <f t="shared" si="75"/>
        <v>0</v>
      </c>
      <c r="AE51" s="140">
        <f t="shared" si="76"/>
        <v>3</v>
      </c>
      <c r="AF51" s="60">
        <f t="shared" si="77"/>
        <v>13</v>
      </c>
      <c r="AG51" s="60">
        <f t="shared" si="77"/>
        <v>19</v>
      </c>
      <c r="AH51" s="60">
        <f t="shared" si="77"/>
        <v>7</v>
      </c>
      <c r="AI51" s="139">
        <f t="shared" si="78"/>
        <v>32</v>
      </c>
      <c r="AJ51" s="140">
        <f t="shared" si="79"/>
        <v>39</v>
      </c>
      <c r="AK51" s="63">
        <f t="shared" si="80"/>
        <v>0</v>
      </c>
      <c r="AL51" s="63">
        <f t="shared" si="81"/>
        <v>0.8571428571428571</v>
      </c>
      <c r="AM51" s="63">
        <f t="shared" si="82"/>
        <v>0.9629629629629629</v>
      </c>
      <c r="AN51" s="142">
        <f t="shared" si="83"/>
        <v>0</v>
      </c>
      <c r="AO51" s="143">
        <f t="shared" si="84"/>
        <v>0.8205128205128205</v>
      </c>
    </row>
    <row r="52" spans="1:41" ht="12.75">
      <c r="A52" s="137">
        <v>1</v>
      </c>
      <c r="B52" s="137">
        <v>1.2</v>
      </c>
      <c r="C52" s="128" t="s">
        <v>66</v>
      </c>
      <c r="D52" s="138">
        <v>70</v>
      </c>
      <c r="E52" s="57">
        <v>1410</v>
      </c>
      <c r="F52" s="51" t="s">
        <v>67</v>
      </c>
      <c r="G52" s="60">
        <v>0</v>
      </c>
      <c r="H52" s="60"/>
      <c r="I52" s="60">
        <v>7</v>
      </c>
      <c r="J52" s="139">
        <f t="shared" si="63"/>
        <v>0</v>
      </c>
      <c r="K52" s="140">
        <f t="shared" si="64"/>
        <v>7</v>
      </c>
      <c r="L52" s="60">
        <v>0</v>
      </c>
      <c r="M52" s="60">
        <v>4</v>
      </c>
      <c r="N52" s="60">
        <v>1</v>
      </c>
      <c r="O52" s="139">
        <f t="shared" si="65"/>
        <v>4</v>
      </c>
      <c r="P52" s="140">
        <f t="shared" si="66"/>
        <v>5</v>
      </c>
      <c r="Q52" s="141">
        <f t="shared" si="67"/>
        <v>0</v>
      </c>
      <c r="R52" s="141">
        <f t="shared" si="68"/>
        <v>4</v>
      </c>
      <c r="S52" s="141">
        <f t="shared" si="69"/>
        <v>8</v>
      </c>
      <c r="T52" s="141">
        <f t="shared" si="70"/>
        <v>4</v>
      </c>
      <c r="U52" s="140">
        <f t="shared" si="71"/>
        <v>16</v>
      </c>
      <c r="V52" s="60">
        <v>13</v>
      </c>
      <c r="W52" s="60">
        <v>18</v>
      </c>
      <c r="X52" s="60">
        <v>8</v>
      </c>
      <c r="Y52" s="139">
        <f t="shared" si="72"/>
        <v>31</v>
      </c>
      <c r="Z52" s="140">
        <f t="shared" si="73"/>
        <v>39</v>
      </c>
      <c r="AA52" s="60">
        <v>1</v>
      </c>
      <c r="AB52" s="60">
        <v>3</v>
      </c>
      <c r="AC52" s="60">
        <v>3</v>
      </c>
      <c r="AD52" s="139">
        <f t="shared" si="75"/>
        <v>4</v>
      </c>
      <c r="AE52" s="140">
        <f t="shared" si="76"/>
        <v>7</v>
      </c>
      <c r="AF52" s="60">
        <f t="shared" si="77"/>
        <v>14</v>
      </c>
      <c r="AG52" s="60">
        <f t="shared" si="77"/>
        <v>25</v>
      </c>
      <c r="AH52" s="60">
        <f t="shared" si="77"/>
        <v>19</v>
      </c>
      <c r="AI52" s="139">
        <f t="shared" si="78"/>
        <v>39</v>
      </c>
      <c r="AJ52" s="140">
        <f t="shared" si="79"/>
        <v>58</v>
      </c>
      <c r="AK52" s="63">
        <f t="shared" si="80"/>
        <v>0</v>
      </c>
      <c r="AL52" s="63">
        <f t="shared" si="81"/>
        <v>0.8</v>
      </c>
      <c r="AM52" s="63">
        <f t="shared" si="82"/>
        <v>0.7948717948717948</v>
      </c>
      <c r="AN52" s="142">
        <f t="shared" si="83"/>
        <v>0.5714285714285714</v>
      </c>
      <c r="AO52" s="143">
        <f t="shared" si="84"/>
        <v>0.6724137931034483</v>
      </c>
    </row>
    <row r="53" spans="1:41" ht="12.75">
      <c r="A53" s="137">
        <v>1</v>
      </c>
      <c r="B53" s="137">
        <v>1.2</v>
      </c>
      <c r="C53" s="128" t="s">
        <v>68</v>
      </c>
      <c r="D53" s="138">
        <v>70</v>
      </c>
      <c r="E53" s="57">
        <v>1415</v>
      </c>
      <c r="F53" s="51" t="s">
        <v>69</v>
      </c>
      <c r="G53" s="60"/>
      <c r="H53" s="60"/>
      <c r="I53" s="60">
        <v>3</v>
      </c>
      <c r="J53" s="139">
        <f t="shared" si="63"/>
        <v>0</v>
      </c>
      <c r="K53" s="140">
        <f t="shared" si="64"/>
        <v>3</v>
      </c>
      <c r="L53" s="60">
        <v>2</v>
      </c>
      <c r="M53" s="60">
        <v>2</v>
      </c>
      <c r="N53" s="60"/>
      <c r="O53" s="139">
        <f t="shared" si="65"/>
        <v>4</v>
      </c>
      <c r="P53" s="140">
        <f t="shared" si="66"/>
        <v>4</v>
      </c>
      <c r="Q53" s="141">
        <f t="shared" si="67"/>
        <v>2</v>
      </c>
      <c r="R53" s="141">
        <f t="shared" si="68"/>
        <v>2</v>
      </c>
      <c r="S53" s="141">
        <f t="shared" si="69"/>
        <v>3</v>
      </c>
      <c r="T53" s="141">
        <f t="shared" si="70"/>
        <v>4</v>
      </c>
      <c r="U53" s="140">
        <f t="shared" si="71"/>
        <v>11</v>
      </c>
      <c r="V53" s="60">
        <v>3</v>
      </c>
      <c r="W53" s="60">
        <v>1</v>
      </c>
      <c r="X53" s="60">
        <v>2</v>
      </c>
      <c r="Y53" s="139">
        <f t="shared" si="72"/>
        <v>4</v>
      </c>
      <c r="Z53" s="140">
        <f t="shared" si="73"/>
        <v>6</v>
      </c>
      <c r="AA53" s="60"/>
      <c r="AB53" s="60">
        <v>1</v>
      </c>
      <c r="AC53" s="60"/>
      <c r="AD53" s="139">
        <f t="shared" si="75"/>
        <v>1</v>
      </c>
      <c r="AE53" s="140">
        <f t="shared" si="76"/>
        <v>1</v>
      </c>
      <c r="AF53" s="60">
        <f t="shared" si="77"/>
        <v>5</v>
      </c>
      <c r="AG53" s="60">
        <f t="shared" si="77"/>
        <v>4</v>
      </c>
      <c r="AH53" s="60">
        <f t="shared" si="77"/>
        <v>5</v>
      </c>
      <c r="AI53" s="139">
        <f t="shared" si="78"/>
        <v>9</v>
      </c>
      <c r="AJ53" s="140">
        <f t="shared" si="79"/>
        <v>14</v>
      </c>
      <c r="AK53" s="63">
        <f t="shared" si="80"/>
        <v>0</v>
      </c>
      <c r="AL53" s="63">
        <f t="shared" si="81"/>
        <v>1</v>
      </c>
      <c r="AM53" s="63">
        <f t="shared" si="82"/>
        <v>0.6666666666666666</v>
      </c>
      <c r="AN53" s="142">
        <f t="shared" si="83"/>
        <v>1</v>
      </c>
      <c r="AO53" s="143">
        <f t="shared" si="84"/>
        <v>0.6428571428571429</v>
      </c>
    </row>
    <row r="54" spans="1:41" ht="12.75">
      <c r="A54" s="137">
        <v>1</v>
      </c>
      <c r="B54" s="137">
        <v>1.2</v>
      </c>
      <c r="C54" s="128" t="s">
        <v>70</v>
      </c>
      <c r="D54" s="138">
        <v>70</v>
      </c>
      <c r="E54" s="57">
        <v>1420</v>
      </c>
      <c r="F54" s="51" t="s">
        <v>71</v>
      </c>
      <c r="G54" s="60"/>
      <c r="H54" s="60"/>
      <c r="I54" s="60">
        <v>2</v>
      </c>
      <c r="J54" s="139">
        <f t="shared" si="63"/>
        <v>0</v>
      </c>
      <c r="K54" s="140">
        <f t="shared" si="64"/>
        <v>2</v>
      </c>
      <c r="L54" s="60">
        <v>1</v>
      </c>
      <c r="M54" s="60"/>
      <c r="N54" s="60"/>
      <c r="O54" s="139">
        <f t="shared" si="65"/>
        <v>1</v>
      </c>
      <c r="P54" s="140">
        <f t="shared" si="66"/>
        <v>1</v>
      </c>
      <c r="Q54" s="141">
        <f t="shared" si="67"/>
        <v>1</v>
      </c>
      <c r="R54" s="141">
        <f t="shared" si="68"/>
        <v>0</v>
      </c>
      <c r="S54" s="141">
        <f t="shared" si="69"/>
        <v>2</v>
      </c>
      <c r="T54" s="141">
        <f t="shared" si="70"/>
        <v>1</v>
      </c>
      <c r="U54" s="140">
        <f t="shared" si="71"/>
        <v>4</v>
      </c>
      <c r="V54" s="60">
        <v>2</v>
      </c>
      <c r="W54" s="60">
        <v>7</v>
      </c>
      <c r="X54" s="60"/>
      <c r="Y54" s="139">
        <f t="shared" si="72"/>
        <v>9</v>
      </c>
      <c r="Z54" s="140">
        <f t="shared" si="73"/>
        <v>9</v>
      </c>
      <c r="AA54" s="60"/>
      <c r="AB54" s="60">
        <v>0</v>
      </c>
      <c r="AC54" s="60"/>
      <c r="AD54" s="139">
        <f t="shared" si="75"/>
        <v>0</v>
      </c>
      <c r="AE54" s="140">
        <f t="shared" si="76"/>
        <v>0</v>
      </c>
      <c r="AF54" s="60">
        <f t="shared" si="77"/>
        <v>3</v>
      </c>
      <c r="AG54" s="60">
        <f t="shared" si="77"/>
        <v>7</v>
      </c>
      <c r="AH54" s="60">
        <f t="shared" si="77"/>
        <v>2</v>
      </c>
      <c r="AI54" s="139">
        <f t="shared" si="78"/>
        <v>10</v>
      </c>
      <c r="AJ54" s="140">
        <f t="shared" si="79"/>
        <v>12</v>
      </c>
      <c r="AK54" s="63">
        <f t="shared" si="80"/>
        <v>0</v>
      </c>
      <c r="AL54" s="63">
        <f t="shared" si="81"/>
        <v>1</v>
      </c>
      <c r="AM54" s="63">
        <f t="shared" si="82"/>
        <v>1</v>
      </c>
      <c r="AN54" s="142">
        <f t="shared" si="83"/>
        <v>0</v>
      </c>
      <c r="AO54" s="143">
        <f t="shared" si="84"/>
        <v>0.8333333333333334</v>
      </c>
    </row>
    <row r="55" spans="1:41" ht="12.75">
      <c r="A55" s="137">
        <v>1</v>
      </c>
      <c r="B55" s="137">
        <v>1.2</v>
      </c>
      <c r="C55" s="163" t="s">
        <v>72</v>
      </c>
      <c r="D55" s="138">
        <v>70</v>
      </c>
      <c r="E55" s="57">
        <v>1430</v>
      </c>
      <c r="F55" s="51" t="s">
        <v>73</v>
      </c>
      <c r="G55" s="60"/>
      <c r="H55" s="60"/>
      <c r="I55" s="60">
        <v>2</v>
      </c>
      <c r="J55" s="139">
        <f t="shared" si="63"/>
        <v>0</v>
      </c>
      <c r="K55" s="140">
        <f t="shared" si="64"/>
        <v>2</v>
      </c>
      <c r="L55" s="60"/>
      <c r="M55" s="60"/>
      <c r="N55" s="60"/>
      <c r="O55" s="139">
        <f t="shared" si="65"/>
        <v>0</v>
      </c>
      <c r="P55" s="140">
        <f t="shared" si="66"/>
        <v>0</v>
      </c>
      <c r="Q55" s="141">
        <f t="shared" si="67"/>
        <v>0</v>
      </c>
      <c r="R55" s="141">
        <f t="shared" si="68"/>
        <v>0</v>
      </c>
      <c r="S55" s="141">
        <f t="shared" si="69"/>
        <v>2</v>
      </c>
      <c r="T55" s="141">
        <f t="shared" si="70"/>
        <v>0</v>
      </c>
      <c r="U55" s="140">
        <f t="shared" si="71"/>
        <v>2</v>
      </c>
      <c r="V55" s="60">
        <v>10</v>
      </c>
      <c r="W55" s="60">
        <v>4</v>
      </c>
      <c r="X55" s="60"/>
      <c r="Y55" s="139">
        <f t="shared" si="72"/>
        <v>14</v>
      </c>
      <c r="Z55" s="140">
        <f t="shared" si="73"/>
        <v>14</v>
      </c>
      <c r="AA55" s="60"/>
      <c r="AB55" s="60">
        <v>1</v>
      </c>
      <c r="AC55" s="60"/>
      <c r="AD55" s="139">
        <f t="shared" si="75"/>
        <v>1</v>
      </c>
      <c r="AE55" s="140">
        <f t="shared" si="76"/>
        <v>1</v>
      </c>
      <c r="AF55" s="60">
        <f t="shared" si="77"/>
        <v>10</v>
      </c>
      <c r="AG55" s="60">
        <f t="shared" si="77"/>
        <v>5</v>
      </c>
      <c r="AH55" s="60">
        <f t="shared" si="77"/>
        <v>2</v>
      </c>
      <c r="AI55" s="139">
        <f t="shared" si="78"/>
        <v>15</v>
      </c>
      <c r="AJ55" s="140">
        <f t="shared" si="79"/>
        <v>17</v>
      </c>
      <c r="AK55" s="63">
        <f t="shared" si="80"/>
        <v>0</v>
      </c>
      <c r="AL55" s="63">
        <f t="shared" si="81"/>
        <v>0</v>
      </c>
      <c r="AM55" s="63">
        <f t="shared" si="82"/>
        <v>1</v>
      </c>
      <c r="AN55" s="142">
        <f t="shared" si="83"/>
        <v>1</v>
      </c>
      <c r="AO55" s="143">
        <f t="shared" si="84"/>
        <v>0.8823529411764706</v>
      </c>
    </row>
    <row r="56" spans="1:41" ht="12.75">
      <c r="A56" s="137">
        <v>1</v>
      </c>
      <c r="B56" s="137">
        <v>1.2</v>
      </c>
      <c r="C56" s="128" t="s">
        <v>74</v>
      </c>
      <c r="D56" s="138">
        <v>70</v>
      </c>
      <c r="E56" s="57">
        <v>1435</v>
      </c>
      <c r="F56" s="51" t="s">
        <v>75</v>
      </c>
      <c r="G56" s="60">
        <v>0</v>
      </c>
      <c r="H56" s="60"/>
      <c r="I56" s="60">
        <v>5</v>
      </c>
      <c r="J56" s="139">
        <f t="shared" si="63"/>
        <v>0</v>
      </c>
      <c r="K56" s="140">
        <f t="shared" si="64"/>
        <v>5</v>
      </c>
      <c r="L56" s="60">
        <v>4</v>
      </c>
      <c r="M56" s="60">
        <v>1</v>
      </c>
      <c r="N56" s="60">
        <v>2</v>
      </c>
      <c r="O56" s="139">
        <f t="shared" si="65"/>
        <v>5</v>
      </c>
      <c r="P56" s="140">
        <f t="shared" si="66"/>
        <v>7</v>
      </c>
      <c r="Q56" s="141">
        <f t="shared" si="67"/>
        <v>4</v>
      </c>
      <c r="R56" s="141">
        <f t="shared" si="68"/>
        <v>1</v>
      </c>
      <c r="S56" s="141">
        <f t="shared" si="69"/>
        <v>7</v>
      </c>
      <c r="T56" s="141">
        <f t="shared" si="70"/>
        <v>5</v>
      </c>
      <c r="U56" s="140">
        <f t="shared" si="71"/>
        <v>17</v>
      </c>
      <c r="V56" s="60">
        <v>8</v>
      </c>
      <c r="W56" s="60">
        <v>1</v>
      </c>
      <c r="X56" s="60">
        <v>4</v>
      </c>
      <c r="Y56" s="139">
        <f t="shared" si="72"/>
        <v>9</v>
      </c>
      <c r="Z56" s="140">
        <f t="shared" si="73"/>
        <v>13</v>
      </c>
      <c r="AA56" s="60"/>
      <c r="AB56" s="60">
        <v>3</v>
      </c>
      <c r="AC56" s="60"/>
      <c r="AD56" s="139">
        <f t="shared" si="75"/>
        <v>3</v>
      </c>
      <c r="AE56" s="140">
        <f t="shared" si="76"/>
        <v>3</v>
      </c>
      <c r="AF56" s="60">
        <f t="shared" si="77"/>
        <v>12</v>
      </c>
      <c r="AG56" s="60">
        <f t="shared" si="77"/>
        <v>5</v>
      </c>
      <c r="AH56" s="60">
        <f t="shared" si="77"/>
        <v>11</v>
      </c>
      <c r="AI56" s="139">
        <f t="shared" si="78"/>
        <v>17</v>
      </c>
      <c r="AJ56" s="140">
        <f t="shared" si="79"/>
        <v>28</v>
      </c>
      <c r="AK56" s="63">
        <f t="shared" si="80"/>
        <v>0</v>
      </c>
      <c r="AL56" s="63">
        <f t="shared" si="81"/>
        <v>0.7142857142857143</v>
      </c>
      <c r="AM56" s="63">
        <f t="shared" si="82"/>
        <v>0.6923076923076923</v>
      </c>
      <c r="AN56" s="142">
        <f t="shared" si="83"/>
        <v>1</v>
      </c>
      <c r="AO56" s="143">
        <f t="shared" si="84"/>
        <v>0.6071428571428571</v>
      </c>
    </row>
    <row r="57" spans="1:41" ht="12.75">
      <c r="A57" s="137">
        <v>1</v>
      </c>
      <c r="B57" s="137">
        <v>1.2</v>
      </c>
      <c r="C57" s="128" t="s">
        <v>76</v>
      </c>
      <c r="D57" s="138">
        <v>70</v>
      </c>
      <c r="E57" s="57">
        <v>1440</v>
      </c>
      <c r="F57" s="51" t="s">
        <v>77</v>
      </c>
      <c r="G57" s="60"/>
      <c r="H57" s="60"/>
      <c r="I57" s="60">
        <v>1</v>
      </c>
      <c r="J57" s="139">
        <f t="shared" si="63"/>
        <v>0</v>
      </c>
      <c r="K57" s="140">
        <f t="shared" si="64"/>
        <v>1</v>
      </c>
      <c r="L57" s="60">
        <v>0</v>
      </c>
      <c r="M57" s="60"/>
      <c r="N57" s="60"/>
      <c r="O57" s="139">
        <f t="shared" si="65"/>
        <v>0</v>
      </c>
      <c r="P57" s="140">
        <f t="shared" si="66"/>
        <v>0</v>
      </c>
      <c r="Q57" s="141">
        <f t="shared" si="67"/>
        <v>0</v>
      </c>
      <c r="R57" s="141">
        <f t="shared" si="68"/>
        <v>0</v>
      </c>
      <c r="S57" s="141">
        <f t="shared" si="69"/>
        <v>1</v>
      </c>
      <c r="T57" s="141">
        <f t="shared" si="70"/>
        <v>0</v>
      </c>
      <c r="U57" s="140">
        <f t="shared" si="71"/>
        <v>1</v>
      </c>
      <c r="V57" s="60">
        <v>2</v>
      </c>
      <c r="W57" s="60">
        <v>1</v>
      </c>
      <c r="X57" s="60"/>
      <c r="Y57" s="139">
        <f t="shared" si="72"/>
        <v>3</v>
      </c>
      <c r="Z57" s="140">
        <f t="shared" si="73"/>
        <v>3</v>
      </c>
      <c r="AA57" s="60">
        <v>2</v>
      </c>
      <c r="AB57" s="60">
        <v>2</v>
      </c>
      <c r="AC57" s="60"/>
      <c r="AD57" s="139">
        <f t="shared" si="75"/>
        <v>4</v>
      </c>
      <c r="AE57" s="140">
        <f t="shared" si="76"/>
        <v>4</v>
      </c>
      <c r="AF57" s="60">
        <f t="shared" si="77"/>
        <v>4</v>
      </c>
      <c r="AG57" s="60">
        <f t="shared" si="77"/>
        <v>3</v>
      </c>
      <c r="AH57" s="60">
        <f t="shared" si="77"/>
        <v>1</v>
      </c>
      <c r="AI57" s="139">
        <f t="shared" si="78"/>
        <v>7</v>
      </c>
      <c r="AJ57" s="140">
        <f t="shared" si="79"/>
        <v>8</v>
      </c>
      <c r="AK57" s="63">
        <f t="shared" si="80"/>
        <v>0</v>
      </c>
      <c r="AL57" s="63">
        <f t="shared" si="81"/>
        <v>0</v>
      </c>
      <c r="AM57" s="63">
        <f t="shared" si="82"/>
        <v>1</v>
      </c>
      <c r="AN57" s="142">
        <f t="shared" si="83"/>
        <v>1</v>
      </c>
      <c r="AO57" s="143">
        <f t="shared" si="84"/>
        <v>0.875</v>
      </c>
    </row>
    <row r="58" spans="1:41" ht="12.75">
      <c r="A58" s="137">
        <v>1</v>
      </c>
      <c r="B58" s="137">
        <v>1.2</v>
      </c>
      <c r="C58" s="128" t="s">
        <v>78</v>
      </c>
      <c r="D58" s="138">
        <v>70</v>
      </c>
      <c r="E58" s="57">
        <v>1450</v>
      </c>
      <c r="F58" s="51" t="s">
        <v>79</v>
      </c>
      <c r="G58" s="60"/>
      <c r="H58" s="60"/>
      <c r="I58" s="60">
        <v>2</v>
      </c>
      <c r="J58" s="139">
        <f t="shared" si="63"/>
        <v>0</v>
      </c>
      <c r="K58" s="140">
        <f t="shared" si="64"/>
        <v>2</v>
      </c>
      <c r="L58" s="60"/>
      <c r="M58" s="60"/>
      <c r="N58" s="60">
        <v>0</v>
      </c>
      <c r="O58" s="139">
        <f t="shared" si="65"/>
        <v>0</v>
      </c>
      <c r="P58" s="140">
        <f t="shared" si="66"/>
        <v>0</v>
      </c>
      <c r="Q58" s="141">
        <f t="shared" si="67"/>
        <v>0</v>
      </c>
      <c r="R58" s="141">
        <f t="shared" si="68"/>
        <v>0</v>
      </c>
      <c r="S58" s="141">
        <f t="shared" si="69"/>
        <v>2</v>
      </c>
      <c r="T58" s="141">
        <f t="shared" si="70"/>
        <v>0</v>
      </c>
      <c r="U58" s="140">
        <f t="shared" si="71"/>
        <v>2</v>
      </c>
      <c r="V58" s="60">
        <v>2</v>
      </c>
      <c r="W58" s="60">
        <v>4</v>
      </c>
      <c r="X58" s="60">
        <v>0</v>
      </c>
      <c r="Y58" s="139">
        <f t="shared" si="72"/>
        <v>6</v>
      </c>
      <c r="Z58" s="140">
        <f t="shared" si="73"/>
        <v>6</v>
      </c>
      <c r="AA58" s="60"/>
      <c r="AB58" s="60"/>
      <c r="AC58" s="60">
        <v>1</v>
      </c>
      <c r="AD58" s="139">
        <f t="shared" si="75"/>
        <v>0</v>
      </c>
      <c r="AE58" s="140">
        <f t="shared" si="76"/>
        <v>1</v>
      </c>
      <c r="AF58" s="60">
        <f t="shared" si="77"/>
        <v>2</v>
      </c>
      <c r="AG58" s="60">
        <f t="shared" si="77"/>
        <v>4</v>
      </c>
      <c r="AH58" s="60">
        <f t="shared" si="77"/>
        <v>3</v>
      </c>
      <c r="AI58" s="139">
        <f t="shared" si="78"/>
        <v>6</v>
      </c>
      <c r="AJ58" s="140">
        <f t="shared" si="79"/>
        <v>9</v>
      </c>
      <c r="AK58" s="63">
        <f t="shared" si="80"/>
        <v>0</v>
      </c>
      <c r="AL58" s="63">
        <f t="shared" si="81"/>
        <v>0</v>
      </c>
      <c r="AM58" s="63">
        <f t="shared" si="82"/>
        <v>1</v>
      </c>
      <c r="AN58" s="142">
        <f t="shared" si="83"/>
        <v>0</v>
      </c>
      <c r="AO58" s="143">
        <f t="shared" si="84"/>
        <v>0.6666666666666666</v>
      </c>
    </row>
    <row r="59" spans="1:41" ht="12.75">
      <c r="A59" s="137">
        <v>1</v>
      </c>
      <c r="B59" s="137">
        <v>1.2</v>
      </c>
      <c r="C59" s="128" t="s">
        <v>80</v>
      </c>
      <c r="D59" s="138">
        <v>70</v>
      </c>
      <c r="E59" s="57">
        <v>1460</v>
      </c>
      <c r="F59" s="51" t="s">
        <v>81</v>
      </c>
      <c r="G59" s="60">
        <v>0</v>
      </c>
      <c r="H59" s="60"/>
      <c r="I59" s="60">
        <v>3</v>
      </c>
      <c r="J59" s="139">
        <f t="shared" si="63"/>
        <v>0</v>
      </c>
      <c r="K59" s="140">
        <f t="shared" si="64"/>
        <v>3</v>
      </c>
      <c r="L59" s="60">
        <v>3</v>
      </c>
      <c r="M59" s="60">
        <v>1</v>
      </c>
      <c r="N59" s="60"/>
      <c r="O59" s="139">
        <f t="shared" si="65"/>
        <v>4</v>
      </c>
      <c r="P59" s="140">
        <f t="shared" si="66"/>
        <v>4</v>
      </c>
      <c r="Q59" s="141">
        <f t="shared" si="67"/>
        <v>3</v>
      </c>
      <c r="R59" s="141">
        <f t="shared" si="68"/>
        <v>1</v>
      </c>
      <c r="S59" s="141">
        <f t="shared" si="69"/>
        <v>3</v>
      </c>
      <c r="T59" s="141">
        <f t="shared" si="70"/>
        <v>4</v>
      </c>
      <c r="U59" s="140">
        <f t="shared" si="71"/>
        <v>11</v>
      </c>
      <c r="V59" s="60">
        <v>5</v>
      </c>
      <c r="W59" s="60">
        <v>10</v>
      </c>
      <c r="X59" s="60">
        <v>5</v>
      </c>
      <c r="Y59" s="139">
        <f t="shared" si="72"/>
        <v>15</v>
      </c>
      <c r="Z59" s="140">
        <f t="shared" si="73"/>
        <v>20</v>
      </c>
      <c r="AA59" s="60">
        <v>1</v>
      </c>
      <c r="AB59" s="60">
        <v>1</v>
      </c>
      <c r="AC59" s="60"/>
      <c r="AD59" s="139">
        <f t="shared" si="75"/>
        <v>2</v>
      </c>
      <c r="AE59" s="140">
        <f t="shared" si="76"/>
        <v>2</v>
      </c>
      <c r="AF59" s="60">
        <f t="shared" si="77"/>
        <v>9</v>
      </c>
      <c r="AG59" s="60">
        <f t="shared" si="77"/>
        <v>12</v>
      </c>
      <c r="AH59" s="60">
        <f t="shared" si="77"/>
        <v>8</v>
      </c>
      <c r="AI59" s="139">
        <f t="shared" si="78"/>
        <v>21</v>
      </c>
      <c r="AJ59" s="140">
        <f t="shared" si="79"/>
        <v>29</v>
      </c>
      <c r="AK59" s="63">
        <f t="shared" si="80"/>
        <v>0</v>
      </c>
      <c r="AL59" s="63">
        <f t="shared" si="81"/>
        <v>1</v>
      </c>
      <c r="AM59" s="63">
        <f t="shared" si="82"/>
        <v>0.75</v>
      </c>
      <c r="AN59" s="142">
        <f t="shared" si="83"/>
        <v>1</v>
      </c>
      <c r="AO59" s="143">
        <f t="shared" si="84"/>
        <v>0.7241379310344828</v>
      </c>
    </row>
    <row r="60" spans="1:41" ht="12.75">
      <c r="A60" s="144">
        <v>1</v>
      </c>
      <c r="B60" s="144">
        <v>1.2</v>
      </c>
      <c r="C60" s="164"/>
      <c r="D60" s="146">
        <v>70</v>
      </c>
      <c r="E60" s="65">
        <v>1401</v>
      </c>
      <c r="F60" s="147" t="s">
        <v>82</v>
      </c>
      <c r="G60" s="68"/>
      <c r="H60" s="68"/>
      <c r="I60" s="68"/>
      <c r="J60" s="148">
        <f t="shared" si="63"/>
        <v>0</v>
      </c>
      <c r="K60" s="149">
        <f t="shared" si="64"/>
        <v>0</v>
      </c>
      <c r="L60" s="68"/>
      <c r="M60" s="68"/>
      <c r="N60" s="68"/>
      <c r="O60" s="148">
        <f t="shared" si="65"/>
        <v>0</v>
      </c>
      <c r="P60" s="149">
        <f t="shared" si="66"/>
        <v>0</v>
      </c>
      <c r="Q60" s="150">
        <f t="shared" si="67"/>
        <v>0</v>
      </c>
      <c r="R60" s="150">
        <f t="shared" si="68"/>
        <v>0</v>
      </c>
      <c r="S60" s="150">
        <f t="shared" si="69"/>
        <v>0</v>
      </c>
      <c r="T60" s="150">
        <f t="shared" si="70"/>
        <v>0</v>
      </c>
      <c r="U60" s="149">
        <f t="shared" si="71"/>
        <v>0</v>
      </c>
      <c r="V60" s="68">
        <v>1</v>
      </c>
      <c r="W60" s="68">
        <v>1</v>
      </c>
      <c r="X60" s="68"/>
      <c r="Y60" s="148">
        <f t="shared" si="72"/>
        <v>2</v>
      </c>
      <c r="Z60" s="149">
        <f t="shared" si="73"/>
        <v>2</v>
      </c>
      <c r="AA60" s="68"/>
      <c r="AB60" s="68">
        <v>1</v>
      </c>
      <c r="AC60" s="68">
        <v>2</v>
      </c>
      <c r="AD60" s="148">
        <f t="shared" si="75"/>
        <v>1</v>
      </c>
      <c r="AE60" s="149">
        <f t="shared" si="76"/>
        <v>3</v>
      </c>
      <c r="AF60" s="68">
        <f t="shared" si="77"/>
        <v>1</v>
      </c>
      <c r="AG60" s="68">
        <f t="shared" si="77"/>
        <v>2</v>
      </c>
      <c r="AH60" s="68">
        <f t="shared" si="77"/>
        <v>2</v>
      </c>
      <c r="AI60" s="148">
        <f t="shared" si="78"/>
        <v>3</v>
      </c>
      <c r="AJ60" s="149">
        <f t="shared" si="79"/>
        <v>5</v>
      </c>
      <c r="AK60" s="71">
        <f t="shared" si="80"/>
        <v>0</v>
      </c>
      <c r="AL60" s="71">
        <f t="shared" si="81"/>
        <v>0</v>
      </c>
      <c r="AM60" s="71">
        <f t="shared" si="82"/>
        <v>1</v>
      </c>
      <c r="AN60" s="151">
        <f t="shared" si="83"/>
        <v>0.3333333333333333</v>
      </c>
      <c r="AO60" s="152">
        <f t="shared" si="84"/>
        <v>0.6</v>
      </c>
    </row>
    <row r="61" spans="1:41" ht="12.75">
      <c r="A61" s="153"/>
      <c r="B61" s="153"/>
      <c r="C61" s="154"/>
      <c r="D61" s="155"/>
      <c r="E61" s="156">
        <v>1.3</v>
      </c>
      <c r="F61" s="157" t="s">
        <v>29</v>
      </c>
      <c r="G61" s="44">
        <f>SUMIF(FB,SHIS,G:G)</f>
        <v>0</v>
      </c>
      <c r="H61" s="44">
        <f>SUMIF(FB,SHIS,H:H)</f>
        <v>3</v>
      </c>
      <c r="I61" s="44">
        <f>SUMIF(FB,SHIS,I:I)</f>
        <v>31</v>
      </c>
      <c r="J61" s="158">
        <f t="shared" si="63"/>
        <v>3</v>
      </c>
      <c r="K61" s="159">
        <f t="shared" si="64"/>
        <v>34</v>
      </c>
      <c r="L61" s="44">
        <f>SUMIF(FB,SHIS,L:L)</f>
        <v>24</v>
      </c>
      <c r="M61" s="44">
        <f>SUMIF(FB,SHIS,M:M)</f>
        <v>5</v>
      </c>
      <c r="N61" s="44">
        <f>SUMIF(FB,SHIS,N:N)</f>
        <v>0</v>
      </c>
      <c r="O61" s="158">
        <f t="shared" si="65"/>
        <v>29</v>
      </c>
      <c r="P61" s="159">
        <f t="shared" si="66"/>
        <v>29</v>
      </c>
      <c r="Q61" s="44">
        <f t="shared" si="67"/>
        <v>24</v>
      </c>
      <c r="R61" s="44">
        <f t="shared" si="68"/>
        <v>8</v>
      </c>
      <c r="S61" s="44">
        <f t="shared" si="69"/>
        <v>31</v>
      </c>
      <c r="T61" s="44">
        <f t="shared" si="70"/>
        <v>32</v>
      </c>
      <c r="U61" s="159">
        <f t="shared" si="71"/>
        <v>95</v>
      </c>
      <c r="V61" s="44">
        <f>SUMIF(FB,SHIS,V:V)</f>
        <v>69</v>
      </c>
      <c r="W61" s="44">
        <f>SUMIF(FB,SHIS,W:W)</f>
        <v>90</v>
      </c>
      <c r="X61" s="44">
        <f>SUMIF(FB,SHIS,X:X)</f>
        <v>24</v>
      </c>
      <c r="Y61" s="158">
        <f t="shared" si="72"/>
        <v>159</v>
      </c>
      <c r="Z61" s="159">
        <f t="shared" si="73"/>
        <v>183</v>
      </c>
      <c r="AA61" s="44">
        <f>Q61+V61</f>
        <v>93</v>
      </c>
      <c r="AB61" s="44">
        <f>R61+W61</f>
        <v>98</v>
      </c>
      <c r="AC61" s="44">
        <f>S61+X61</f>
        <v>55</v>
      </c>
      <c r="AD61" s="158">
        <f t="shared" si="75"/>
        <v>191</v>
      </c>
      <c r="AE61" s="159">
        <f t="shared" si="76"/>
        <v>246</v>
      </c>
      <c r="AF61" s="44">
        <f t="shared" si="77"/>
        <v>186</v>
      </c>
      <c r="AG61" s="44">
        <f t="shared" si="77"/>
        <v>196</v>
      </c>
      <c r="AH61" s="44">
        <f t="shared" si="77"/>
        <v>110</v>
      </c>
      <c r="AI61" s="158">
        <f t="shared" si="78"/>
        <v>382</v>
      </c>
      <c r="AJ61" s="159">
        <f t="shared" si="79"/>
        <v>492</v>
      </c>
      <c r="AK61" s="160">
        <f t="shared" si="80"/>
        <v>0.08823529411764706</v>
      </c>
      <c r="AL61" s="160">
        <f t="shared" si="81"/>
        <v>1</v>
      </c>
      <c r="AM61" s="160">
        <f t="shared" si="82"/>
        <v>0.8688524590163934</v>
      </c>
      <c r="AN61" s="161">
        <f t="shared" si="83"/>
        <v>0.7764227642276422</v>
      </c>
      <c r="AO61" s="162">
        <f t="shared" si="84"/>
        <v>0.7764227642276422</v>
      </c>
    </row>
    <row r="62" spans="1:41" ht="12.75">
      <c r="A62" s="137">
        <v>1</v>
      </c>
      <c r="B62" s="137">
        <v>1.3</v>
      </c>
      <c r="C62" s="163" t="s">
        <v>83</v>
      </c>
      <c r="D62" s="138">
        <v>70</v>
      </c>
      <c r="E62" s="57">
        <v>1300</v>
      </c>
      <c r="F62" s="51" t="s">
        <v>84</v>
      </c>
      <c r="G62" s="60">
        <v>0</v>
      </c>
      <c r="H62" s="60">
        <v>2</v>
      </c>
      <c r="I62" s="60">
        <v>4</v>
      </c>
      <c r="J62" s="139">
        <f t="shared" si="63"/>
        <v>2</v>
      </c>
      <c r="K62" s="140">
        <f t="shared" si="64"/>
        <v>6</v>
      </c>
      <c r="L62" s="60">
        <v>2</v>
      </c>
      <c r="M62" s="60"/>
      <c r="N62" s="60"/>
      <c r="O62" s="139">
        <f t="shared" si="65"/>
        <v>2</v>
      </c>
      <c r="P62" s="140">
        <f t="shared" si="66"/>
        <v>2</v>
      </c>
      <c r="Q62" s="141">
        <f t="shared" si="67"/>
        <v>2</v>
      </c>
      <c r="R62" s="141">
        <f t="shared" si="68"/>
        <v>2</v>
      </c>
      <c r="S62" s="141">
        <f t="shared" si="69"/>
        <v>4</v>
      </c>
      <c r="T62" s="141">
        <f t="shared" si="70"/>
        <v>4</v>
      </c>
      <c r="U62" s="140">
        <f t="shared" si="71"/>
        <v>12</v>
      </c>
      <c r="V62" s="60">
        <v>6</v>
      </c>
      <c r="W62" s="60">
        <v>10</v>
      </c>
      <c r="X62" s="60">
        <v>4</v>
      </c>
      <c r="Y62" s="139">
        <f t="shared" si="72"/>
        <v>16</v>
      </c>
      <c r="Z62" s="140">
        <f t="shared" si="73"/>
        <v>20</v>
      </c>
      <c r="AA62" s="60"/>
      <c r="AB62" s="60">
        <v>3</v>
      </c>
      <c r="AC62" s="60"/>
      <c r="AD62" s="139">
        <f t="shared" si="75"/>
        <v>3</v>
      </c>
      <c r="AE62" s="140">
        <f t="shared" si="76"/>
        <v>3</v>
      </c>
      <c r="AF62" s="60">
        <f t="shared" si="77"/>
        <v>8</v>
      </c>
      <c r="AG62" s="60">
        <f t="shared" si="77"/>
        <v>15</v>
      </c>
      <c r="AH62" s="60">
        <f t="shared" si="77"/>
        <v>8</v>
      </c>
      <c r="AI62" s="139">
        <f t="shared" si="78"/>
        <v>23</v>
      </c>
      <c r="AJ62" s="140">
        <f t="shared" si="79"/>
        <v>31</v>
      </c>
      <c r="AK62" s="63">
        <f t="shared" si="80"/>
        <v>0.3333333333333333</v>
      </c>
      <c r="AL62" s="63">
        <f t="shared" si="81"/>
        <v>1</v>
      </c>
      <c r="AM62" s="63">
        <f t="shared" si="82"/>
        <v>0.8</v>
      </c>
      <c r="AN62" s="142">
        <f t="shared" si="83"/>
        <v>1</v>
      </c>
      <c r="AO62" s="143">
        <f t="shared" si="84"/>
        <v>0.7419354838709677</v>
      </c>
    </row>
    <row r="63" spans="1:41" ht="12.75">
      <c r="A63" s="137">
        <v>1</v>
      </c>
      <c r="B63" s="137">
        <v>1.3</v>
      </c>
      <c r="C63" s="128" t="s">
        <v>85</v>
      </c>
      <c r="D63" s="138">
        <v>70</v>
      </c>
      <c r="E63" s="57">
        <v>1500</v>
      </c>
      <c r="F63" s="51" t="s">
        <v>86</v>
      </c>
      <c r="G63" s="60"/>
      <c r="H63" s="60">
        <v>1</v>
      </c>
      <c r="I63" s="60">
        <v>2</v>
      </c>
      <c r="J63" s="139">
        <f t="shared" si="63"/>
        <v>1</v>
      </c>
      <c r="K63" s="140">
        <f t="shared" si="64"/>
        <v>3</v>
      </c>
      <c r="L63" s="60">
        <v>2</v>
      </c>
      <c r="M63" s="60"/>
      <c r="N63" s="60"/>
      <c r="O63" s="139">
        <f t="shared" si="65"/>
        <v>2</v>
      </c>
      <c r="P63" s="140">
        <f t="shared" si="66"/>
        <v>2</v>
      </c>
      <c r="Q63" s="141">
        <f t="shared" si="67"/>
        <v>2</v>
      </c>
      <c r="R63" s="141">
        <f t="shared" si="68"/>
        <v>1</v>
      </c>
      <c r="S63" s="141">
        <f t="shared" si="69"/>
        <v>2</v>
      </c>
      <c r="T63" s="141">
        <f t="shared" si="70"/>
        <v>3</v>
      </c>
      <c r="U63" s="140">
        <f t="shared" si="71"/>
        <v>8</v>
      </c>
      <c r="V63" s="60">
        <v>9</v>
      </c>
      <c r="W63" s="60">
        <v>7</v>
      </c>
      <c r="X63" s="60">
        <v>3</v>
      </c>
      <c r="Y63" s="139">
        <f t="shared" si="72"/>
        <v>16</v>
      </c>
      <c r="Z63" s="140">
        <f t="shared" si="73"/>
        <v>19</v>
      </c>
      <c r="AA63" s="60">
        <v>1</v>
      </c>
      <c r="AB63" s="60">
        <v>3</v>
      </c>
      <c r="AC63" s="60">
        <v>1</v>
      </c>
      <c r="AD63" s="139">
        <f t="shared" si="75"/>
        <v>4</v>
      </c>
      <c r="AE63" s="140">
        <f t="shared" si="76"/>
        <v>5</v>
      </c>
      <c r="AF63" s="60">
        <f t="shared" si="77"/>
        <v>12</v>
      </c>
      <c r="AG63" s="60">
        <f t="shared" si="77"/>
        <v>11</v>
      </c>
      <c r="AH63" s="60">
        <f t="shared" si="77"/>
        <v>6</v>
      </c>
      <c r="AI63" s="139">
        <f t="shared" si="78"/>
        <v>23</v>
      </c>
      <c r="AJ63" s="140">
        <f t="shared" si="79"/>
        <v>29</v>
      </c>
      <c r="AK63" s="63">
        <f t="shared" si="80"/>
        <v>0.3333333333333333</v>
      </c>
      <c r="AL63" s="63">
        <f t="shared" si="81"/>
        <v>1</v>
      </c>
      <c r="AM63" s="63">
        <f t="shared" si="82"/>
        <v>0.8421052631578947</v>
      </c>
      <c r="AN63" s="142">
        <f t="shared" si="83"/>
        <v>0.8</v>
      </c>
      <c r="AO63" s="143">
        <f t="shared" si="84"/>
        <v>0.7931034482758621</v>
      </c>
    </row>
    <row r="64" spans="1:41" ht="12.75">
      <c r="A64" s="137">
        <v>1</v>
      </c>
      <c r="B64" s="137">
        <v>1.3</v>
      </c>
      <c r="C64" s="128" t="s">
        <v>87</v>
      </c>
      <c r="D64" s="138">
        <v>70</v>
      </c>
      <c r="E64" s="57">
        <v>1600</v>
      </c>
      <c r="F64" s="51" t="s">
        <v>88</v>
      </c>
      <c r="G64" s="60"/>
      <c r="H64" s="60"/>
      <c r="I64" s="60">
        <v>13</v>
      </c>
      <c r="J64" s="139">
        <f t="shared" si="63"/>
        <v>0</v>
      </c>
      <c r="K64" s="140">
        <f t="shared" si="64"/>
        <v>13</v>
      </c>
      <c r="L64" s="60">
        <v>11</v>
      </c>
      <c r="M64" s="60">
        <v>1</v>
      </c>
      <c r="N64" s="60">
        <v>0</v>
      </c>
      <c r="O64" s="139">
        <f t="shared" si="65"/>
        <v>12</v>
      </c>
      <c r="P64" s="140">
        <f t="shared" si="66"/>
        <v>12</v>
      </c>
      <c r="Q64" s="141">
        <f t="shared" si="67"/>
        <v>11</v>
      </c>
      <c r="R64" s="141">
        <f t="shared" si="68"/>
        <v>1</v>
      </c>
      <c r="S64" s="141">
        <f t="shared" si="69"/>
        <v>13</v>
      </c>
      <c r="T64" s="141">
        <f t="shared" si="70"/>
        <v>12</v>
      </c>
      <c r="U64" s="140">
        <f t="shared" si="71"/>
        <v>37</v>
      </c>
      <c r="V64" s="60">
        <v>31</v>
      </c>
      <c r="W64" s="60">
        <v>42</v>
      </c>
      <c r="X64" s="60">
        <v>10</v>
      </c>
      <c r="Y64" s="139">
        <f t="shared" si="72"/>
        <v>73</v>
      </c>
      <c r="Z64" s="140">
        <f t="shared" si="73"/>
        <v>83</v>
      </c>
      <c r="AA64" s="60">
        <v>1</v>
      </c>
      <c r="AB64" s="60">
        <v>9</v>
      </c>
      <c r="AC64" s="60">
        <v>4</v>
      </c>
      <c r="AD64" s="139">
        <f t="shared" si="75"/>
        <v>10</v>
      </c>
      <c r="AE64" s="140">
        <f t="shared" si="76"/>
        <v>14</v>
      </c>
      <c r="AF64" s="60">
        <f t="shared" si="77"/>
        <v>43</v>
      </c>
      <c r="AG64" s="60">
        <f t="shared" si="77"/>
        <v>52</v>
      </c>
      <c r="AH64" s="60">
        <f t="shared" si="77"/>
        <v>27</v>
      </c>
      <c r="AI64" s="139">
        <f t="shared" si="78"/>
        <v>95</v>
      </c>
      <c r="AJ64" s="140">
        <f t="shared" si="79"/>
        <v>122</v>
      </c>
      <c r="AK64" s="63">
        <f t="shared" si="80"/>
        <v>0</v>
      </c>
      <c r="AL64" s="63">
        <f t="shared" si="81"/>
        <v>1</v>
      </c>
      <c r="AM64" s="63">
        <f t="shared" si="82"/>
        <v>0.8795180722891566</v>
      </c>
      <c r="AN64" s="142">
        <f t="shared" si="83"/>
        <v>0.7142857142857143</v>
      </c>
      <c r="AO64" s="143">
        <f t="shared" si="84"/>
        <v>0.7786885245901639</v>
      </c>
    </row>
    <row r="65" spans="1:41" ht="12.75">
      <c r="A65" s="137">
        <v>1</v>
      </c>
      <c r="B65" s="137">
        <v>1.3</v>
      </c>
      <c r="C65" s="128" t="s">
        <v>89</v>
      </c>
      <c r="D65" s="138">
        <v>70</v>
      </c>
      <c r="E65" s="57">
        <v>1700</v>
      </c>
      <c r="F65" s="51" t="s">
        <v>90</v>
      </c>
      <c r="G65" s="60"/>
      <c r="H65" s="60"/>
      <c r="I65" s="60">
        <v>4</v>
      </c>
      <c r="J65" s="139">
        <f t="shared" si="63"/>
        <v>0</v>
      </c>
      <c r="K65" s="140">
        <f t="shared" si="64"/>
        <v>4</v>
      </c>
      <c r="L65" s="60">
        <v>4</v>
      </c>
      <c r="M65" s="60">
        <v>0</v>
      </c>
      <c r="N65" s="60"/>
      <c r="O65" s="139">
        <f t="shared" si="65"/>
        <v>4</v>
      </c>
      <c r="P65" s="140">
        <f t="shared" si="66"/>
        <v>4</v>
      </c>
      <c r="Q65" s="141">
        <f t="shared" si="67"/>
        <v>4</v>
      </c>
      <c r="R65" s="141">
        <f t="shared" si="68"/>
        <v>0</v>
      </c>
      <c r="S65" s="141">
        <f t="shared" si="69"/>
        <v>4</v>
      </c>
      <c r="T65" s="141">
        <f t="shared" si="70"/>
        <v>4</v>
      </c>
      <c r="U65" s="140">
        <f t="shared" si="71"/>
        <v>12</v>
      </c>
      <c r="V65" s="60">
        <v>5</v>
      </c>
      <c r="W65" s="60">
        <v>12</v>
      </c>
      <c r="X65" s="60">
        <v>2</v>
      </c>
      <c r="Y65" s="139">
        <f t="shared" si="72"/>
        <v>17</v>
      </c>
      <c r="Z65" s="140">
        <f t="shared" si="73"/>
        <v>19</v>
      </c>
      <c r="AA65" s="60">
        <v>1</v>
      </c>
      <c r="AB65" s="60"/>
      <c r="AC65" s="60">
        <v>3</v>
      </c>
      <c r="AD65" s="139">
        <f t="shared" si="75"/>
        <v>1</v>
      </c>
      <c r="AE65" s="140">
        <f t="shared" si="76"/>
        <v>4</v>
      </c>
      <c r="AF65" s="60">
        <f t="shared" si="77"/>
        <v>10</v>
      </c>
      <c r="AG65" s="60">
        <f t="shared" si="77"/>
        <v>12</v>
      </c>
      <c r="AH65" s="60">
        <f t="shared" si="77"/>
        <v>9</v>
      </c>
      <c r="AI65" s="139">
        <f t="shared" si="78"/>
        <v>22</v>
      </c>
      <c r="AJ65" s="140">
        <f t="shared" si="79"/>
        <v>31</v>
      </c>
      <c r="AK65" s="63">
        <f t="shared" si="80"/>
        <v>0</v>
      </c>
      <c r="AL65" s="63">
        <f t="shared" si="81"/>
        <v>1</v>
      </c>
      <c r="AM65" s="63">
        <f t="shared" si="82"/>
        <v>0.8947368421052632</v>
      </c>
      <c r="AN65" s="142">
        <f t="shared" si="83"/>
        <v>0.25</v>
      </c>
      <c r="AO65" s="143">
        <f t="shared" si="84"/>
        <v>0.7096774193548387</v>
      </c>
    </row>
    <row r="66" spans="1:41" ht="12.75">
      <c r="A66" s="137">
        <v>1</v>
      </c>
      <c r="B66" s="137">
        <v>1.3</v>
      </c>
      <c r="C66" s="128">
        <v>659</v>
      </c>
      <c r="D66" s="138">
        <v>70</v>
      </c>
      <c r="E66" s="57">
        <v>1800</v>
      </c>
      <c r="F66" s="51" t="s">
        <v>91</v>
      </c>
      <c r="G66" s="60"/>
      <c r="H66" s="60"/>
      <c r="I66" s="60">
        <v>2</v>
      </c>
      <c r="J66" s="139">
        <f t="shared" si="63"/>
        <v>0</v>
      </c>
      <c r="K66" s="140">
        <f t="shared" si="64"/>
        <v>2</v>
      </c>
      <c r="L66" s="60">
        <v>1</v>
      </c>
      <c r="M66" s="60">
        <v>1</v>
      </c>
      <c r="N66" s="60"/>
      <c r="O66" s="139">
        <f t="shared" si="65"/>
        <v>2</v>
      </c>
      <c r="P66" s="140">
        <f t="shared" si="66"/>
        <v>2</v>
      </c>
      <c r="Q66" s="141">
        <f t="shared" si="67"/>
        <v>1</v>
      </c>
      <c r="R66" s="141">
        <f t="shared" si="68"/>
        <v>1</v>
      </c>
      <c r="S66" s="141">
        <f t="shared" si="69"/>
        <v>2</v>
      </c>
      <c r="T66" s="141">
        <f t="shared" si="70"/>
        <v>2</v>
      </c>
      <c r="U66" s="140">
        <f t="shared" si="71"/>
        <v>6</v>
      </c>
      <c r="V66" s="60">
        <v>5</v>
      </c>
      <c r="W66" s="60">
        <v>2</v>
      </c>
      <c r="X66" s="60"/>
      <c r="Y66" s="139">
        <f t="shared" si="72"/>
        <v>7</v>
      </c>
      <c r="Z66" s="140">
        <f t="shared" si="73"/>
        <v>7</v>
      </c>
      <c r="AA66" s="60"/>
      <c r="AB66" s="60">
        <v>2</v>
      </c>
      <c r="AC66" s="60">
        <v>2</v>
      </c>
      <c r="AD66" s="139">
        <f t="shared" si="75"/>
        <v>2</v>
      </c>
      <c r="AE66" s="140">
        <f t="shared" si="76"/>
        <v>4</v>
      </c>
      <c r="AF66" s="60">
        <f t="shared" si="77"/>
        <v>6</v>
      </c>
      <c r="AG66" s="60">
        <f t="shared" si="77"/>
        <v>5</v>
      </c>
      <c r="AH66" s="60">
        <f t="shared" si="77"/>
        <v>4</v>
      </c>
      <c r="AI66" s="139">
        <f t="shared" si="78"/>
        <v>11</v>
      </c>
      <c r="AJ66" s="140">
        <f t="shared" si="79"/>
        <v>15</v>
      </c>
      <c r="AK66" s="63">
        <f t="shared" si="80"/>
        <v>0</v>
      </c>
      <c r="AL66" s="63">
        <f t="shared" si="81"/>
        <v>1</v>
      </c>
      <c r="AM66" s="63">
        <f t="shared" si="82"/>
        <v>1</v>
      </c>
      <c r="AN66" s="142">
        <f t="shared" si="83"/>
        <v>0.5</v>
      </c>
      <c r="AO66" s="143">
        <f t="shared" si="84"/>
        <v>0.7333333333333333</v>
      </c>
    </row>
    <row r="67" spans="1:41" ht="12.75">
      <c r="A67" s="137">
        <v>1</v>
      </c>
      <c r="B67" s="137">
        <v>1.3</v>
      </c>
      <c r="C67" s="128">
        <v>608</v>
      </c>
      <c r="D67" s="138">
        <v>70</v>
      </c>
      <c r="E67" s="57">
        <v>1850</v>
      </c>
      <c r="F67" s="51" t="s">
        <v>92</v>
      </c>
      <c r="G67" s="60">
        <v>0</v>
      </c>
      <c r="H67" s="60"/>
      <c r="I67" s="60">
        <v>2</v>
      </c>
      <c r="J67" s="139">
        <f t="shared" si="63"/>
        <v>0</v>
      </c>
      <c r="K67" s="140">
        <f t="shared" si="64"/>
        <v>2</v>
      </c>
      <c r="L67" s="60">
        <v>0</v>
      </c>
      <c r="M67" s="60"/>
      <c r="N67" s="60"/>
      <c r="O67" s="139">
        <f t="shared" si="65"/>
        <v>0</v>
      </c>
      <c r="P67" s="140">
        <f t="shared" si="66"/>
        <v>0</v>
      </c>
      <c r="Q67" s="141">
        <f t="shared" si="67"/>
        <v>0</v>
      </c>
      <c r="R67" s="141">
        <f t="shared" si="68"/>
        <v>0</v>
      </c>
      <c r="S67" s="141">
        <f t="shared" si="69"/>
        <v>2</v>
      </c>
      <c r="T67" s="141">
        <f t="shared" si="70"/>
        <v>0</v>
      </c>
      <c r="U67" s="140">
        <f t="shared" si="71"/>
        <v>2</v>
      </c>
      <c r="V67" s="60">
        <v>4</v>
      </c>
      <c r="W67" s="60">
        <v>10</v>
      </c>
      <c r="X67" s="60">
        <v>2</v>
      </c>
      <c r="Y67" s="139">
        <f t="shared" si="72"/>
        <v>14</v>
      </c>
      <c r="Z67" s="140">
        <f t="shared" si="73"/>
        <v>16</v>
      </c>
      <c r="AA67" s="60">
        <v>0</v>
      </c>
      <c r="AB67" s="60"/>
      <c r="AC67" s="60">
        <v>2</v>
      </c>
      <c r="AD67" s="139">
        <f t="shared" si="75"/>
        <v>0</v>
      </c>
      <c r="AE67" s="140">
        <f t="shared" si="76"/>
        <v>2</v>
      </c>
      <c r="AF67" s="60">
        <f t="shared" si="77"/>
        <v>4</v>
      </c>
      <c r="AG67" s="60">
        <f t="shared" si="77"/>
        <v>10</v>
      </c>
      <c r="AH67" s="60">
        <f t="shared" si="77"/>
        <v>6</v>
      </c>
      <c r="AI67" s="139">
        <f t="shared" si="78"/>
        <v>14</v>
      </c>
      <c r="AJ67" s="140">
        <f t="shared" si="79"/>
        <v>20</v>
      </c>
      <c r="AK67" s="63">
        <f t="shared" si="80"/>
        <v>0</v>
      </c>
      <c r="AL67" s="63">
        <f t="shared" si="81"/>
        <v>0</v>
      </c>
      <c r="AM67" s="63">
        <f t="shared" si="82"/>
        <v>0.875</v>
      </c>
      <c r="AN67" s="142">
        <f t="shared" si="83"/>
        <v>0</v>
      </c>
      <c r="AO67" s="143">
        <f t="shared" si="84"/>
        <v>0.7</v>
      </c>
    </row>
    <row r="68" spans="1:41" ht="12.75">
      <c r="A68" s="137">
        <v>1</v>
      </c>
      <c r="B68" s="137">
        <v>1.3</v>
      </c>
      <c r="C68" s="128">
        <v>662</v>
      </c>
      <c r="D68" s="138">
        <v>70</v>
      </c>
      <c r="E68" s="57">
        <v>1900</v>
      </c>
      <c r="F68" s="51" t="s">
        <v>93</v>
      </c>
      <c r="G68" s="60"/>
      <c r="H68" s="60"/>
      <c r="I68" s="60">
        <v>4</v>
      </c>
      <c r="J68" s="139">
        <f t="shared" si="63"/>
        <v>0</v>
      </c>
      <c r="K68" s="140">
        <f t="shared" si="64"/>
        <v>4</v>
      </c>
      <c r="L68" s="60">
        <v>4</v>
      </c>
      <c r="M68" s="60">
        <v>3</v>
      </c>
      <c r="N68" s="60"/>
      <c r="O68" s="139">
        <f t="shared" si="65"/>
        <v>7</v>
      </c>
      <c r="P68" s="140">
        <f t="shared" si="66"/>
        <v>7</v>
      </c>
      <c r="Q68" s="141">
        <f t="shared" si="67"/>
        <v>4</v>
      </c>
      <c r="R68" s="141">
        <f t="shared" si="68"/>
        <v>3</v>
      </c>
      <c r="S68" s="141">
        <f t="shared" si="69"/>
        <v>4</v>
      </c>
      <c r="T68" s="141">
        <f t="shared" si="70"/>
        <v>7</v>
      </c>
      <c r="U68" s="140">
        <f t="shared" si="71"/>
        <v>18</v>
      </c>
      <c r="V68" s="60">
        <v>9</v>
      </c>
      <c r="W68" s="60">
        <v>7</v>
      </c>
      <c r="X68" s="60">
        <v>3</v>
      </c>
      <c r="Y68" s="139">
        <f t="shared" si="72"/>
        <v>16</v>
      </c>
      <c r="Z68" s="140">
        <f t="shared" si="73"/>
        <v>19</v>
      </c>
      <c r="AA68" s="60">
        <v>0</v>
      </c>
      <c r="AB68" s="60">
        <v>1</v>
      </c>
      <c r="AC68" s="60">
        <v>2</v>
      </c>
      <c r="AD68" s="139">
        <f t="shared" si="75"/>
        <v>1</v>
      </c>
      <c r="AE68" s="140">
        <f t="shared" si="76"/>
        <v>3</v>
      </c>
      <c r="AF68" s="60">
        <f t="shared" si="77"/>
        <v>13</v>
      </c>
      <c r="AG68" s="60">
        <f t="shared" si="77"/>
        <v>11</v>
      </c>
      <c r="AH68" s="60">
        <f t="shared" si="77"/>
        <v>9</v>
      </c>
      <c r="AI68" s="139">
        <f t="shared" si="78"/>
        <v>24</v>
      </c>
      <c r="AJ68" s="140">
        <f t="shared" si="79"/>
        <v>33</v>
      </c>
      <c r="AK68" s="63">
        <f t="shared" si="80"/>
        <v>0</v>
      </c>
      <c r="AL68" s="63">
        <f t="shared" si="81"/>
        <v>1</v>
      </c>
      <c r="AM68" s="63">
        <f t="shared" si="82"/>
        <v>0.8421052631578947</v>
      </c>
      <c r="AN68" s="142">
        <f t="shared" si="83"/>
        <v>0.3333333333333333</v>
      </c>
      <c r="AO68" s="143">
        <f t="shared" si="84"/>
        <v>0.7272727272727273</v>
      </c>
    </row>
    <row r="69" spans="1:41" ht="12.75">
      <c r="A69" s="144">
        <v>1</v>
      </c>
      <c r="B69" s="144">
        <v>1.3</v>
      </c>
      <c r="C69" s="145"/>
      <c r="D69" s="146">
        <v>70</v>
      </c>
      <c r="E69" s="65">
        <v>1990</v>
      </c>
      <c r="F69" s="147" t="s">
        <v>94</v>
      </c>
      <c r="G69" s="68"/>
      <c r="H69" s="68"/>
      <c r="I69" s="68"/>
      <c r="J69" s="148">
        <f t="shared" si="63"/>
        <v>0</v>
      </c>
      <c r="K69" s="149">
        <f t="shared" si="64"/>
        <v>0</v>
      </c>
      <c r="L69" s="68"/>
      <c r="M69" s="68"/>
      <c r="N69" s="68"/>
      <c r="O69" s="148">
        <f t="shared" si="65"/>
        <v>0</v>
      </c>
      <c r="P69" s="149">
        <f t="shared" si="66"/>
        <v>0</v>
      </c>
      <c r="Q69" s="150"/>
      <c r="R69" s="150"/>
      <c r="S69" s="150"/>
      <c r="T69" s="150"/>
      <c r="U69" s="149"/>
      <c r="V69" s="68"/>
      <c r="W69" s="68"/>
      <c r="X69" s="68"/>
      <c r="Y69" s="148">
        <f t="shared" si="72"/>
        <v>0</v>
      </c>
      <c r="Z69" s="149">
        <f t="shared" si="73"/>
        <v>0</v>
      </c>
      <c r="AA69" s="68"/>
      <c r="AB69" s="68"/>
      <c r="AC69" s="68"/>
      <c r="AD69" s="148">
        <f t="shared" si="75"/>
        <v>0</v>
      </c>
      <c r="AE69" s="149">
        <f t="shared" si="76"/>
        <v>0</v>
      </c>
      <c r="AF69" s="68">
        <f t="shared" si="77"/>
        <v>0</v>
      </c>
      <c r="AG69" s="68">
        <f t="shared" si="77"/>
        <v>0</v>
      </c>
      <c r="AH69" s="68">
        <f t="shared" si="77"/>
        <v>0</v>
      </c>
      <c r="AI69" s="148">
        <f t="shared" si="78"/>
        <v>0</v>
      </c>
      <c r="AJ69" s="149">
        <f t="shared" si="79"/>
        <v>0</v>
      </c>
      <c r="AK69" s="71">
        <f t="shared" si="80"/>
        <v>0</v>
      </c>
      <c r="AL69" s="71">
        <f t="shared" si="81"/>
        <v>0</v>
      </c>
      <c r="AM69" s="71">
        <f t="shared" si="82"/>
        <v>0</v>
      </c>
      <c r="AN69" s="151">
        <f t="shared" si="83"/>
        <v>0</v>
      </c>
      <c r="AO69" s="152">
        <f t="shared" si="84"/>
        <v>0</v>
      </c>
    </row>
    <row r="70" spans="1:41" ht="12.75">
      <c r="A70" s="153"/>
      <c r="B70" s="153"/>
      <c r="C70" s="154"/>
      <c r="D70" s="155"/>
      <c r="E70" s="156">
        <v>1.4</v>
      </c>
      <c r="F70" s="157" t="s">
        <v>30</v>
      </c>
      <c r="G70" s="44">
        <f>SUMIF(FB,SHIS,G:G)</f>
        <v>0</v>
      </c>
      <c r="H70" s="44">
        <f>SUMIF(FB,SHIS,H:H)</f>
        <v>0</v>
      </c>
      <c r="I70" s="44">
        <f>SUMIF(FB,SHIS,I:I)</f>
        <v>23</v>
      </c>
      <c r="J70" s="158">
        <f t="shared" si="63"/>
        <v>0</v>
      </c>
      <c r="K70" s="159">
        <f t="shared" si="64"/>
        <v>23</v>
      </c>
      <c r="L70" s="44">
        <f>SUMIF(FB,SHIS,L:L)</f>
        <v>24</v>
      </c>
      <c r="M70" s="44">
        <f>SUMIF(FB,SHIS,M:M)</f>
        <v>5</v>
      </c>
      <c r="N70" s="44">
        <f>SUMIF(FB,SHIS,N:N)</f>
        <v>6</v>
      </c>
      <c r="O70" s="158">
        <f t="shared" si="65"/>
        <v>29</v>
      </c>
      <c r="P70" s="159">
        <f t="shared" si="66"/>
        <v>35</v>
      </c>
      <c r="Q70" s="44">
        <f aca="true" t="shared" si="85" ref="Q70:Q79">G70+L70</f>
        <v>24</v>
      </c>
      <c r="R70" s="44">
        <f aca="true" t="shared" si="86" ref="R70:R79">H70+M70</f>
        <v>5</v>
      </c>
      <c r="S70" s="44">
        <f aca="true" t="shared" si="87" ref="S70:S79">I70+N70</f>
        <v>29</v>
      </c>
      <c r="T70" s="44">
        <f aca="true" t="shared" si="88" ref="T70:T79">J70+O70</f>
        <v>29</v>
      </c>
      <c r="U70" s="159">
        <f aca="true" t="shared" si="89" ref="U70:U79">SUM(Q70:T70)</f>
        <v>87</v>
      </c>
      <c r="V70" s="44">
        <f>SUMIF(FB,SHIS,V:V)</f>
        <v>72</v>
      </c>
      <c r="W70" s="44">
        <f>SUMIF(FB,SHIS,W:W)</f>
        <v>132</v>
      </c>
      <c r="X70" s="44">
        <f>SUMIF(FB,SHIS,X:X)</f>
        <v>33</v>
      </c>
      <c r="Y70" s="158">
        <f t="shared" si="72"/>
        <v>204</v>
      </c>
      <c r="Z70" s="159">
        <f t="shared" si="73"/>
        <v>237</v>
      </c>
      <c r="AA70" s="44">
        <f>Q70+V70</f>
        <v>96</v>
      </c>
      <c r="AB70" s="44">
        <f>R70+W70</f>
        <v>137</v>
      </c>
      <c r="AC70" s="44">
        <f>S70+X70</f>
        <v>62</v>
      </c>
      <c r="AD70" s="158">
        <f t="shared" si="75"/>
        <v>233</v>
      </c>
      <c r="AE70" s="159">
        <f t="shared" si="76"/>
        <v>295</v>
      </c>
      <c r="AF70" s="44">
        <f t="shared" si="77"/>
        <v>192</v>
      </c>
      <c r="AG70" s="44">
        <f t="shared" si="77"/>
        <v>274</v>
      </c>
      <c r="AH70" s="44">
        <f t="shared" si="77"/>
        <v>124</v>
      </c>
      <c r="AI70" s="158">
        <f t="shared" si="78"/>
        <v>466</v>
      </c>
      <c r="AJ70" s="159">
        <f t="shared" si="79"/>
        <v>590</v>
      </c>
      <c r="AK70" s="160">
        <f t="shared" si="80"/>
        <v>0</v>
      </c>
      <c r="AL70" s="160">
        <f t="shared" si="81"/>
        <v>0.8285714285714286</v>
      </c>
      <c r="AM70" s="160">
        <f t="shared" si="82"/>
        <v>0.8607594936708861</v>
      </c>
      <c r="AN70" s="161">
        <f t="shared" si="83"/>
        <v>0.7898305084745763</v>
      </c>
      <c r="AO70" s="162">
        <f t="shared" si="84"/>
        <v>0.7898305084745763</v>
      </c>
    </row>
    <row r="71" spans="1:41" ht="12.75">
      <c r="A71" s="137">
        <v>1</v>
      </c>
      <c r="B71" s="137">
        <v>1.4</v>
      </c>
      <c r="C71" s="163" t="s">
        <v>95</v>
      </c>
      <c r="D71" s="138">
        <v>78</v>
      </c>
      <c r="E71" s="57">
        <v>2000</v>
      </c>
      <c r="F71" s="51" t="s">
        <v>96</v>
      </c>
      <c r="G71" s="60"/>
      <c r="H71" s="60"/>
      <c r="I71" s="60">
        <v>13</v>
      </c>
      <c r="J71" s="139">
        <f t="shared" si="63"/>
        <v>0</v>
      </c>
      <c r="K71" s="140">
        <f t="shared" si="64"/>
        <v>13</v>
      </c>
      <c r="L71" s="60">
        <v>8</v>
      </c>
      <c r="M71" s="60">
        <v>4</v>
      </c>
      <c r="N71" s="60">
        <v>3</v>
      </c>
      <c r="O71" s="139">
        <f t="shared" si="65"/>
        <v>12</v>
      </c>
      <c r="P71" s="140">
        <f t="shared" si="66"/>
        <v>15</v>
      </c>
      <c r="Q71" s="141">
        <f t="shared" si="85"/>
        <v>8</v>
      </c>
      <c r="R71" s="141">
        <f t="shared" si="86"/>
        <v>4</v>
      </c>
      <c r="S71" s="141">
        <f t="shared" si="87"/>
        <v>16</v>
      </c>
      <c r="T71" s="141">
        <f t="shared" si="88"/>
        <v>12</v>
      </c>
      <c r="U71" s="140">
        <f t="shared" si="89"/>
        <v>40</v>
      </c>
      <c r="V71" s="60">
        <v>39</v>
      </c>
      <c r="W71" s="60">
        <v>57</v>
      </c>
      <c r="X71" s="60">
        <v>9</v>
      </c>
      <c r="Y71" s="139">
        <f t="shared" si="72"/>
        <v>96</v>
      </c>
      <c r="Z71" s="140">
        <f t="shared" si="73"/>
        <v>105</v>
      </c>
      <c r="AA71" s="60">
        <v>2</v>
      </c>
      <c r="AB71" s="60">
        <v>14</v>
      </c>
      <c r="AC71" s="60">
        <v>5</v>
      </c>
      <c r="AD71" s="139">
        <f t="shared" si="75"/>
        <v>16</v>
      </c>
      <c r="AE71" s="140">
        <f t="shared" si="76"/>
        <v>21</v>
      </c>
      <c r="AF71" s="60">
        <f t="shared" si="77"/>
        <v>49</v>
      </c>
      <c r="AG71" s="60">
        <f t="shared" si="77"/>
        <v>75</v>
      </c>
      <c r="AH71" s="60">
        <f t="shared" si="77"/>
        <v>30</v>
      </c>
      <c r="AI71" s="139">
        <f t="shared" si="78"/>
        <v>124</v>
      </c>
      <c r="AJ71" s="140">
        <f t="shared" si="79"/>
        <v>154</v>
      </c>
      <c r="AK71" s="63">
        <f t="shared" si="80"/>
        <v>0</v>
      </c>
      <c r="AL71" s="63">
        <f t="shared" si="81"/>
        <v>0.8</v>
      </c>
      <c r="AM71" s="63">
        <f t="shared" si="82"/>
        <v>0.9142857142857143</v>
      </c>
      <c r="AN71" s="142">
        <f t="shared" si="83"/>
        <v>0.7619047619047619</v>
      </c>
      <c r="AO71" s="143">
        <f t="shared" si="84"/>
        <v>0.8051948051948052</v>
      </c>
    </row>
    <row r="72" spans="1:41" ht="12.75">
      <c r="A72" s="137">
        <v>1</v>
      </c>
      <c r="B72" s="137">
        <v>1.4</v>
      </c>
      <c r="C72" s="128" t="s">
        <v>97</v>
      </c>
      <c r="D72" s="138">
        <v>78</v>
      </c>
      <c r="E72" s="57">
        <v>2100</v>
      </c>
      <c r="F72" s="51" t="s">
        <v>98</v>
      </c>
      <c r="G72" s="60"/>
      <c r="H72" s="60"/>
      <c r="I72" s="60">
        <v>4</v>
      </c>
      <c r="J72" s="139">
        <f t="shared" si="63"/>
        <v>0</v>
      </c>
      <c r="K72" s="140">
        <f t="shared" si="64"/>
        <v>4</v>
      </c>
      <c r="L72" s="60">
        <v>0</v>
      </c>
      <c r="M72" s="60"/>
      <c r="N72" s="60">
        <v>1</v>
      </c>
      <c r="O72" s="139">
        <f t="shared" si="65"/>
        <v>0</v>
      </c>
      <c r="P72" s="140">
        <f t="shared" si="66"/>
        <v>1</v>
      </c>
      <c r="Q72" s="141">
        <f t="shared" si="85"/>
        <v>0</v>
      </c>
      <c r="R72" s="141">
        <f t="shared" si="86"/>
        <v>0</v>
      </c>
      <c r="S72" s="141">
        <f t="shared" si="87"/>
        <v>5</v>
      </c>
      <c r="T72" s="141">
        <f t="shared" si="88"/>
        <v>0</v>
      </c>
      <c r="U72" s="140">
        <f t="shared" si="89"/>
        <v>5</v>
      </c>
      <c r="V72" s="60">
        <v>8</v>
      </c>
      <c r="W72" s="60">
        <v>43</v>
      </c>
      <c r="X72" s="60">
        <v>7</v>
      </c>
      <c r="Y72" s="139">
        <f t="shared" si="72"/>
        <v>51</v>
      </c>
      <c r="Z72" s="140">
        <f t="shared" si="73"/>
        <v>58</v>
      </c>
      <c r="AA72" s="60">
        <v>3</v>
      </c>
      <c r="AB72" s="60">
        <v>7</v>
      </c>
      <c r="AC72" s="60">
        <v>5</v>
      </c>
      <c r="AD72" s="139">
        <f t="shared" si="75"/>
        <v>10</v>
      </c>
      <c r="AE72" s="140">
        <f t="shared" si="76"/>
        <v>15</v>
      </c>
      <c r="AF72" s="60">
        <f t="shared" si="77"/>
        <v>11</v>
      </c>
      <c r="AG72" s="60">
        <f t="shared" si="77"/>
        <v>50</v>
      </c>
      <c r="AH72" s="60">
        <f t="shared" si="77"/>
        <v>17</v>
      </c>
      <c r="AI72" s="139">
        <f t="shared" si="78"/>
        <v>61</v>
      </c>
      <c r="AJ72" s="140">
        <f t="shared" si="79"/>
        <v>78</v>
      </c>
      <c r="AK72" s="63">
        <f t="shared" si="80"/>
        <v>0</v>
      </c>
      <c r="AL72" s="63">
        <f t="shared" si="81"/>
        <v>0</v>
      </c>
      <c r="AM72" s="63">
        <f t="shared" si="82"/>
        <v>0.8793103448275862</v>
      </c>
      <c r="AN72" s="142">
        <f t="shared" si="83"/>
        <v>0.6666666666666666</v>
      </c>
      <c r="AO72" s="143">
        <f t="shared" si="84"/>
        <v>0.782051282051282</v>
      </c>
    </row>
    <row r="73" spans="1:41" ht="12.75">
      <c r="A73" s="137">
        <v>1</v>
      </c>
      <c r="B73" s="137">
        <v>1.4</v>
      </c>
      <c r="C73" s="128">
        <v>2360</v>
      </c>
      <c r="D73" s="138">
        <v>15</v>
      </c>
      <c r="E73" s="57">
        <v>2200</v>
      </c>
      <c r="F73" s="51" t="s">
        <v>99</v>
      </c>
      <c r="G73" s="60"/>
      <c r="H73" s="60"/>
      <c r="I73" s="60">
        <v>2</v>
      </c>
      <c r="J73" s="139">
        <f t="shared" si="63"/>
        <v>0</v>
      </c>
      <c r="K73" s="140">
        <f t="shared" si="64"/>
        <v>2</v>
      </c>
      <c r="L73" s="60">
        <v>5</v>
      </c>
      <c r="M73" s="60">
        <v>1</v>
      </c>
      <c r="N73" s="60">
        <v>1</v>
      </c>
      <c r="O73" s="139">
        <f t="shared" si="65"/>
        <v>6</v>
      </c>
      <c r="P73" s="140">
        <f t="shared" si="66"/>
        <v>7</v>
      </c>
      <c r="Q73" s="141">
        <f t="shared" si="85"/>
        <v>5</v>
      </c>
      <c r="R73" s="141">
        <f t="shared" si="86"/>
        <v>1</v>
      </c>
      <c r="S73" s="141">
        <f t="shared" si="87"/>
        <v>3</v>
      </c>
      <c r="T73" s="141">
        <f t="shared" si="88"/>
        <v>6</v>
      </c>
      <c r="U73" s="140">
        <f t="shared" si="89"/>
        <v>15</v>
      </c>
      <c r="V73" s="60">
        <v>4</v>
      </c>
      <c r="W73" s="60">
        <v>12</v>
      </c>
      <c r="X73" s="60">
        <v>8</v>
      </c>
      <c r="Y73" s="139">
        <f t="shared" si="72"/>
        <v>16</v>
      </c>
      <c r="Z73" s="140">
        <f t="shared" si="73"/>
        <v>24</v>
      </c>
      <c r="AA73" s="60">
        <v>1</v>
      </c>
      <c r="AB73" s="60">
        <v>1</v>
      </c>
      <c r="AC73" s="60">
        <v>1</v>
      </c>
      <c r="AD73" s="139">
        <f t="shared" si="75"/>
        <v>2</v>
      </c>
      <c r="AE73" s="140">
        <f t="shared" si="76"/>
        <v>3</v>
      </c>
      <c r="AF73" s="60">
        <f t="shared" si="77"/>
        <v>10</v>
      </c>
      <c r="AG73" s="60">
        <f t="shared" si="77"/>
        <v>14</v>
      </c>
      <c r="AH73" s="60">
        <f t="shared" si="77"/>
        <v>12</v>
      </c>
      <c r="AI73" s="139">
        <f t="shared" si="78"/>
        <v>24</v>
      </c>
      <c r="AJ73" s="140">
        <f t="shared" si="79"/>
        <v>36</v>
      </c>
      <c r="AK73" s="63">
        <f t="shared" si="80"/>
        <v>0</v>
      </c>
      <c r="AL73" s="63">
        <f t="shared" si="81"/>
        <v>0.8571428571428571</v>
      </c>
      <c r="AM73" s="63">
        <f t="shared" si="82"/>
        <v>0.6666666666666666</v>
      </c>
      <c r="AN73" s="142">
        <f t="shared" si="83"/>
        <v>0.6666666666666666</v>
      </c>
      <c r="AO73" s="143">
        <f t="shared" si="84"/>
        <v>0.6666666666666666</v>
      </c>
    </row>
    <row r="74" spans="1:41" ht="12.75">
      <c r="A74" s="137">
        <v>1</v>
      </c>
      <c r="B74" s="137">
        <v>1.4</v>
      </c>
      <c r="C74" s="128">
        <v>2361</v>
      </c>
      <c r="D74" s="138">
        <v>15</v>
      </c>
      <c r="E74" s="57">
        <v>2300</v>
      </c>
      <c r="F74" s="51" t="s">
        <v>100</v>
      </c>
      <c r="G74" s="60">
        <v>0</v>
      </c>
      <c r="H74" s="60"/>
      <c r="I74" s="60">
        <v>3</v>
      </c>
      <c r="J74" s="139">
        <f t="shared" si="63"/>
        <v>0</v>
      </c>
      <c r="K74" s="140">
        <f t="shared" si="64"/>
        <v>3</v>
      </c>
      <c r="L74" s="60">
        <v>6</v>
      </c>
      <c r="M74" s="60"/>
      <c r="N74" s="60">
        <v>1</v>
      </c>
      <c r="O74" s="139">
        <f t="shared" si="65"/>
        <v>6</v>
      </c>
      <c r="P74" s="140">
        <f t="shared" si="66"/>
        <v>7</v>
      </c>
      <c r="Q74" s="141">
        <f t="shared" si="85"/>
        <v>6</v>
      </c>
      <c r="R74" s="141">
        <f t="shared" si="86"/>
        <v>0</v>
      </c>
      <c r="S74" s="141">
        <f t="shared" si="87"/>
        <v>4</v>
      </c>
      <c r="T74" s="141">
        <f t="shared" si="88"/>
        <v>6</v>
      </c>
      <c r="U74" s="140">
        <f t="shared" si="89"/>
        <v>16</v>
      </c>
      <c r="V74" s="60">
        <v>13</v>
      </c>
      <c r="W74" s="60">
        <v>15</v>
      </c>
      <c r="X74" s="60">
        <v>7</v>
      </c>
      <c r="Y74" s="139">
        <f t="shared" si="72"/>
        <v>28</v>
      </c>
      <c r="Z74" s="140">
        <f t="shared" si="73"/>
        <v>35</v>
      </c>
      <c r="AA74" s="60"/>
      <c r="AB74" s="60">
        <v>2</v>
      </c>
      <c r="AC74" s="60">
        <v>3</v>
      </c>
      <c r="AD74" s="139">
        <f t="shared" si="75"/>
        <v>2</v>
      </c>
      <c r="AE74" s="140">
        <f t="shared" si="76"/>
        <v>5</v>
      </c>
      <c r="AF74" s="60">
        <f t="shared" si="77"/>
        <v>19</v>
      </c>
      <c r="AG74" s="60">
        <f t="shared" si="77"/>
        <v>17</v>
      </c>
      <c r="AH74" s="60">
        <f t="shared" si="77"/>
        <v>14</v>
      </c>
      <c r="AI74" s="139">
        <f t="shared" si="78"/>
        <v>36</v>
      </c>
      <c r="AJ74" s="140">
        <f t="shared" si="79"/>
        <v>50</v>
      </c>
      <c r="AK74" s="63">
        <f t="shared" si="80"/>
        <v>0</v>
      </c>
      <c r="AL74" s="63">
        <f t="shared" si="81"/>
        <v>0.8571428571428571</v>
      </c>
      <c r="AM74" s="63">
        <f t="shared" si="82"/>
        <v>0.8</v>
      </c>
      <c r="AN74" s="142">
        <f t="shared" si="83"/>
        <v>0.4</v>
      </c>
      <c r="AO74" s="143">
        <f t="shared" si="84"/>
        <v>0.72</v>
      </c>
    </row>
    <row r="75" spans="1:41" ht="12.75">
      <c r="A75" s="137">
        <v>1</v>
      </c>
      <c r="B75" s="137">
        <v>1.4</v>
      </c>
      <c r="C75" s="128">
        <v>2363</v>
      </c>
      <c r="D75" s="138">
        <v>15</v>
      </c>
      <c r="E75" s="57">
        <v>2400</v>
      </c>
      <c r="F75" s="51" t="s">
        <v>101</v>
      </c>
      <c r="G75" s="60"/>
      <c r="H75" s="60"/>
      <c r="I75" s="60">
        <v>1</v>
      </c>
      <c r="J75" s="139">
        <f t="shared" si="63"/>
        <v>0</v>
      </c>
      <c r="K75" s="140">
        <f t="shared" si="64"/>
        <v>1</v>
      </c>
      <c r="L75" s="60">
        <v>5</v>
      </c>
      <c r="M75" s="60">
        <v>0</v>
      </c>
      <c r="N75" s="60"/>
      <c r="O75" s="139">
        <f t="shared" si="65"/>
        <v>5</v>
      </c>
      <c r="P75" s="140">
        <f t="shared" si="66"/>
        <v>5</v>
      </c>
      <c r="Q75" s="141">
        <f t="shared" si="85"/>
        <v>5</v>
      </c>
      <c r="R75" s="141">
        <f t="shared" si="86"/>
        <v>0</v>
      </c>
      <c r="S75" s="141">
        <f t="shared" si="87"/>
        <v>1</v>
      </c>
      <c r="T75" s="141">
        <f t="shared" si="88"/>
        <v>5</v>
      </c>
      <c r="U75" s="140">
        <f t="shared" si="89"/>
        <v>11</v>
      </c>
      <c r="V75" s="60">
        <v>8</v>
      </c>
      <c r="W75" s="60">
        <v>5</v>
      </c>
      <c r="X75" s="60">
        <v>2</v>
      </c>
      <c r="Y75" s="139">
        <f t="shared" si="72"/>
        <v>13</v>
      </c>
      <c r="Z75" s="140">
        <f t="shared" si="73"/>
        <v>15</v>
      </c>
      <c r="AA75" s="60">
        <v>1</v>
      </c>
      <c r="AB75" s="60">
        <v>1</v>
      </c>
      <c r="AC75" s="60"/>
      <c r="AD75" s="139">
        <f t="shared" si="75"/>
        <v>2</v>
      </c>
      <c r="AE75" s="140">
        <f t="shared" si="76"/>
        <v>2</v>
      </c>
      <c r="AF75" s="60">
        <f t="shared" si="77"/>
        <v>14</v>
      </c>
      <c r="AG75" s="60">
        <f t="shared" si="77"/>
        <v>6</v>
      </c>
      <c r="AH75" s="60">
        <f t="shared" si="77"/>
        <v>3</v>
      </c>
      <c r="AI75" s="139">
        <f t="shared" si="78"/>
        <v>20</v>
      </c>
      <c r="AJ75" s="140">
        <f t="shared" si="79"/>
        <v>23</v>
      </c>
      <c r="AK75" s="63">
        <f t="shared" si="80"/>
        <v>0</v>
      </c>
      <c r="AL75" s="63">
        <f t="shared" si="81"/>
        <v>1</v>
      </c>
      <c r="AM75" s="63">
        <f t="shared" si="82"/>
        <v>0.8666666666666667</v>
      </c>
      <c r="AN75" s="142">
        <f t="shared" si="83"/>
        <v>1</v>
      </c>
      <c r="AO75" s="143">
        <f t="shared" si="84"/>
        <v>0.8695652173913043</v>
      </c>
    </row>
    <row r="76" spans="1:41" ht="12.75">
      <c r="A76" s="165">
        <v>1</v>
      </c>
      <c r="B76" s="165">
        <v>1.4</v>
      </c>
      <c r="C76" s="145"/>
      <c r="D76" s="166">
        <v>70</v>
      </c>
      <c r="E76" s="167">
        <v>2450</v>
      </c>
      <c r="F76" s="147" t="s">
        <v>102</v>
      </c>
      <c r="G76" s="68"/>
      <c r="H76" s="68"/>
      <c r="I76" s="68"/>
      <c r="J76" s="148">
        <f t="shared" si="63"/>
        <v>0</v>
      </c>
      <c r="K76" s="149">
        <f t="shared" si="64"/>
        <v>0</v>
      </c>
      <c r="L76" s="68"/>
      <c r="M76" s="68"/>
      <c r="N76" s="68"/>
      <c r="O76" s="148">
        <f t="shared" si="65"/>
        <v>0</v>
      </c>
      <c r="P76" s="149">
        <f t="shared" si="66"/>
        <v>0</v>
      </c>
      <c r="Q76" s="150">
        <f t="shared" si="85"/>
        <v>0</v>
      </c>
      <c r="R76" s="150">
        <f t="shared" si="86"/>
        <v>0</v>
      </c>
      <c r="S76" s="150">
        <f t="shared" si="87"/>
        <v>0</v>
      </c>
      <c r="T76" s="150">
        <f t="shared" si="88"/>
        <v>0</v>
      </c>
      <c r="U76" s="149">
        <f t="shared" si="89"/>
        <v>0</v>
      </c>
      <c r="V76" s="68"/>
      <c r="W76" s="68"/>
      <c r="X76" s="68"/>
      <c r="Y76" s="148">
        <f t="shared" si="72"/>
        <v>0</v>
      </c>
      <c r="Z76" s="149">
        <f t="shared" si="73"/>
        <v>0</v>
      </c>
      <c r="AA76" s="68"/>
      <c r="AB76" s="68">
        <v>3</v>
      </c>
      <c r="AC76" s="68">
        <v>1</v>
      </c>
      <c r="AD76" s="148">
        <f t="shared" si="75"/>
        <v>3</v>
      </c>
      <c r="AE76" s="149">
        <f t="shared" si="76"/>
        <v>4</v>
      </c>
      <c r="AF76" s="68">
        <f t="shared" si="77"/>
        <v>0</v>
      </c>
      <c r="AG76" s="68">
        <f t="shared" si="77"/>
        <v>3</v>
      </c>
      <c r="AH76" s="68">
        <f t="shared" si="77"/>
        <v>1</v>
      </c>
      <c r="AI76" s="148">
        <f t="shared" si="78"/>
        <v>3</v>
      </c>
      <c r="AJ76" s="149">
        <f t="shared" si="79"/>
        <v>4</v>
      </c>
      <c r="AK76" s="71">
        <f t="shared" si="80"/>
        <v>0</v>
      </c>
      <c r="AL76" s="71">
        <f t="shared" si="81"/>
        <v>0</v>
      </c>
      <c r="AM76" s="71">
        <f t="shared" si="82"/>
        <v>0</v>
      </c>
      <c r="AN76" s="151">
        <f t="shared" si="83"/>
        <v>0.75</v>
      </c>
      <c r="AO76" s="152">
        <f t="shared" si="84"/>
        <v>0.75</v>
      </c>
    </row>
    <row r="77" spans="1:41" ht="12.75">
      <c r="A77" s="153"/>
      <c r="B77" s="153"/>
      <c r="C77" s="154"/>
      <c r="D77" s="155"/>
      <c r="E77" s="156">
        <v>1.5</v>
      </c>
      <c r="F77" s="157" t="s">
        <v>31</v>
      </c>
      <c r="G77" s="44">
        <f>SUMIF(FB,SHIS,G:G)</f>
        <v>0</v>
      </c>
      <c r="H77" s="44">
        <f>SUMIF(FB,SHIS,H:H)</f>
        <v>0</v>
      </c>
      <c r="I77" s="44">
        <f>SUMIF(FB,SHIS,I:I)</f>
        <v>0</v>
      </c>
      <c r="J77" s="158">
        <f aca="true" t="shared" si="90" ref="J77:J109">SUM(G77:H77)</f>
        <v>0</v>
      </c>
      <c r="K77" s="159">
        <f aca="true" t="shared" si="91" ref="K77:K109">SUM(G77:I77)</f>
        <v>0</v>
      </c>
      <c r="L77" s="44">
        <f>SUMIF(FB,SHIS,L:L)</f>
        <v>0</v>
      </c>
      <c r="M77" s="44">
        <f>SUMIF(FB,SHIS,M:M)</f>
        <v>0</v>
      </c>
      <c r="N77" s="44">
        <f>SUMIF(FB,SHIS,N:N)</f>
        <v>0</v>
      </c>
      <c r="O77" s="158">
        <f aca="true" t="shared" si="92" ref="O77:O109">SUM(L77:M77)</f>
        <v>0</v>
      </c>
      <c r="P77" s="159">
        <f aca="true" t="shared" si="93" ref="P77:P109">SUM(L77:N77)</f>
        <v>0</v>
      </c>
      <c r="Q77" s="44">
        <f t="shared" si="85"/>
        <v>0</v>
      </c>
      <c r="R77" s="44">
        <f t="shared" si="86"/>
        <v>0</v>
      </c>
      <c r="S77" s="44">
        <f t="shared" si="87"/>
        <v>0</v>
      </c>
      <c r="T77" s="44">
        <f t="shared" si="88"/>
        <v>0</v>
      </c>
      <c r="U77" s="159">
        <f t="shared" si="89"/>
        <v>0</v>
      </c>
      <c r="V77" s="44">
        <f>SUMIF(FB,SHIS,V:V)</f>
        <v>50</v>
      </c>
      <c r="W77" s="44">
        <f>SUMIF(FB,SHIS,W:W)</f>
        <v>20</v>
      </c>
      <c r="X77" s="44">
        <f>SUMIF(FB,SHIS,X:X)</f>
        <v>5</v>
      </c>
      <c r="Y77" s="158">
        <f aca="true" t="shared" si="94" ref="Y77:Y109">SUM(V77:W77)</f>
        <v>70</v>
      </c>
      <c r="Z77" s="159">
        <f aca="true" t="shared" si="95" ref="Z77:Z109">SUM(V77:X77)</f>
        <v>75</v>
      </c>
      <c r="AA77" s="44">
        <f>Q77+V77</f>
        <v>50</v>
      </c>
      <c r="AB77" s="44">
        <f>R77+W77</f>
        <v>20</v>
      </c>
      <c r="AC77" s="44">
        <f>S77+X77</f>
        <v>5</v>
      </c>
      <c r="AD77" s="158">
        <f aca="true" t="shared" si="96" ref="AD77:AD109">SUM(AA77:AB77)</f>
        <v>70</v>
      </c>
      <c r="AE77" s="159">
        <f aca="true" t="shared" si="97" ref="AE77:AE109">SUM(AA77:AC77)</f>
        <v>75</v>
      </c>
      <c r="AF77" s="44">
        <f t="shared" si="77"/>
        <v>100</v>
      </c>
      <c r="AG77" s="44">
        <f t="shared" si="77"/>
        <v>40</v>
      </c>
      <c r="AH77" s="44">
        <f t="shared" si="77"/>
        <v>10</v>
      </c>
      <c r="AI77" s="158">
        <f t="shared" si="78"/>
        <v>140</v>
      </c>
      <c r="AJ77" s="159">
        <f t="shared" si="79"/>
        <v>150</v>
      </c>
      <c r="AK77" s="160">
        <f aca="true" t="shared" si="98" ref="AK77:AK109">IF(ISERROR(J77/K77),0,J77/K77)</f>
        <v>0</v>
      </c>
      <c r="AL77" s="160">
        <f aca="true" t="shared" si="99" ref="AL77:AL109">IF(ISERROR(O77/P77),0,O77/P77)</f>
        <v>0</v>
      </c>
      <c r="AM77" s="160">
        <f aca="true" t="shared" si="100" ref="AM77:AM109">IF(ISERROR(Y77/Z77),0,Y77/Z77)</f>
        <v>0.9333333333333333</v>
      </c>
      <c r="AN77" s="161">
        <f aca="true" t="shared" si="101" ref="AN77:AN109">IF(ISERROR(AD77/AE77),0,AD77/AE77)</f>
        <v>0.9333333333333333</v>
      </c>
      <c r="AO77" s="162">
        <f aca="true" t="shared" si="102" ref="AO77:AO109">IF(ISERROR((J77+O77+Y77+AD77)/(K77+P77+Z77+AE77)),0,(J77+O77+Y77+AD77)/(K77+P77+Z77+AE77))</f>
        <v>0.9333333333333333</v>
      </c>
    </row>
    <row r="78" spans="1:41" ht="12.75">
      <c r="A78" s="127">
        <v>1</v>
      </c>
      <c r="B78" s="127">
        <v>1.5</v>
      </c>
      <c r="C78" s="128">
        <v>1120</v>
      </c>
      <c r="D78" s="129">
        <v>6</v>
      </c>
      <c r="E78" s="57">
        <v>1100</v>
      </c>
      <c r="F78" s="51" t="s">
        <v>103</v>
      </c>
      <c r="G78" s="60"/>
      <c r="H78" s="60"/>
      <c r="I78" s="60"/>
      <c r="J78" s="139">
        <f t="shared" si="90"/>
        <v>0</v>
      </c>
      <c r="K78" s="140">
        <f t="shared" si="91"/>
        <v>0</v>
      </c>
      <c r="L78" s="60">
        <v>0</v>
      </c>
      <c r="M78" s="60"/>
      <c r="N78" s="60"/>
      <c r="O78" s="139">
        <f t="shared" si="92"/>
        <v>0</v>
      </c>
      <c r="P78" s="140">
        <f t="shared" si="93"/>
        <v>0</v>
      </c>
      <c r="Q78" s="141">
        <f t="shared" si="85"/>
        <v>0</v>
      </c>
      <c r="R78" s="141">
        <f t="shared" si="86"/>
        <v>0</v>
      </c>
      <c r="S78" s="141">
        <f t="shared" si="87"/>
        <v>0</v>
      </c>
      <c r="T78" s="141">
        <f t="shared" si="88"/>
        <v>0</v>
      </c>
      <c r="U78" s="140">
        <f t="shared" si="89"/>
        <v>0</v>
      </c>
      <c r="V78" s="60">
        <v>50</v>
      </c>
      <c r="W78" s="60">
        <v>20</v>
      </c>
      <c r="X78" s="60">
        <v>5</v>
      </c>
      <c r="Y78" s="139">
        <f t="shared" si="94"/>
        <v>70</v>
      </c>
      <c r="Z78" s="140">
        <f t="shared" si="95"/>
        <v>75</v>
      </c>
      <c r="AA78" s="60"/>
      <c r="AB78" s="60">
        <v>1</v>
      </c>
      <c r="AC78" s="60">
        <v>3</v>
      </c>
      <c r="AD78" s="139">
        <f t="shared" si="96"/>
        <v>1</v>
      </c>
      <c r="AE78" s="140">
        <f t="shared" si="97"/>
        <v>4</v>
      </c>
      <c r="AF78" s="60">
        <f t="shared" si="77"/>
        <v>50</v>
      </c>
      <c r="AG78" s="60">
        <f t="shared" si="77"/>
        <v>21</v>
      </c>
      <c r="AH78" s="60">
        <f t="shared" si="77"/>
        <v>8</v>
      </c>
      <c r="AI78" s="139">
        <f t="shared" si="78"/>
        <v>71</v>
      </c>
      <c r="AJ78" s="140">
        <f t="shared" si="79"/>
        <v>79</v>
      </c>
      <c r="AK78" s="63">
        <f t="shared" si="98"/>
        <v>0</v>
      </c>
      <c r="AL78" s="63">
        <f t="shared" si="99"/>
        <v>0</v>
      </c>
      <c r="AM78" s="63">
        <f t="shared" si="100"/>
        <v>0.9333333333333333</v>
      </c>
      <c r="AN78" s="142">
        <f t="shared" si="101"/>
        <v>0.25</v>
      </c>
      <c r="AO78" s="143">
        <f t="shared" si="102"/>
        <v>0.8987341772151899</v>
      </c>
    </row>
    <row r="79" spans="1:41" ht="12.75">
      <c r="A79" s="137">
        <v>1</v>
      </c>
      <c r="B79" s="137">
        <v>1.5</v>
      </c>
      <c r="C79" s="163" t="s">
        <v>104</v>
      </c>
      <c r="D79" s="138">
        <v>6</v>
      </c>
      <c r="E79" s="57">
        <v>1190</v>
      </c>
      <c r="F79" s="51" t="s">
        <v>105</v>
      </c>
      <c r="G79" s="60"/>
      <c r="H79" s="60"/>
      <c r="I79" s="60"/>
      <c r="J79" s="139">
        <f t="shared" si="90"/>
        <v>0</v>
      </c>
      <c r="K79" s="140">
        <f t="shared" si="91"/>
        <v>0</v>
      </c>
      <c r="L79" s="60"/>
      <c r="M79" s="60"/>
      <c r="N79" s="60"/>
      <c r="O79" s="139">
        <f t="shared" si="92"/>
        <v>0</v>
      </c>
      <c r="P79" s="140">
        <f t="shared" si="93"/>
        <v>0</v>
      </c>
      <c r="Q79" s="141">
        <f t="shared" si="85"/>
        <v>0</v>
      </c>
      <c r="R79" s="141">
        <f t="shared" si="86"/>
        <v>0</v>
      </c>
      <c r="S79" s="141">
        <f t="shared" si="87"/>
        <v>0</v>
      </c>
      <c r="T79" s="141">
        <f t="shared" si="88"/>
        <v>0</v>
      </c>
      <c r="U79" s="140">
        <f t="shared" si="89"/>
        <v>0</v>
      </c>
      <c r="V79" s="60"/>
      <c r="W79" s="60"/>
      <c r="X79" s="60"/>
      <c r="Y79" s="139">
        <f t="shared" si="94"/>
        <v>0</v>
      </c>
      <c r="Z79" s="140">
        <f t="shared" si="95"/>
        <v>0</v>
      </c>
      <c r="AA79" s="60"/>
      <c r="AB79" s="60"/>
      <c r="AC79" s="60"/>
      <c r="AD79" s="139">
        <f t="shared" si="96"/>
        <v>0</v>
      </c>
      <c r="AE79" s="140">
        <f t="shared" si="97"/>
        <v>0</v>
      </c>
      <c r="AF79" s="60">
        <f t="shared" si="77"/>
        <v>0</v>
      </c>
      <c r="AG79" s="60">
        <f t="shared" si="77"/>
        <v>0</v>
      </c>
      <c r="AH79" s="60">
        <f t="shared" si="77"/>
        <v>0</v>
      </c>
      <c r="AI79" s="139">
        <f t="shared" si="78"/>
        <v>0</v>
      </c>
      <c r="AJ79" s="140">
        <f t="shared" si="79"/>
        <v>0</v>
      </c>
      <c r="AK79" s="63">
        <f t="shared" si="98"/>
        <v>0</v>
      </c>
      <c r="AL79" s="63">
        <f t="shared" si="99"/>
        <v>0</v>
      </c>
      <c r="AM79" s="63">
        <f t="shared" si="100"/>
        <v>0</v>
      </c>
      <c r="AN79" s="142">
        <f t="shared" si="101"/>
        <v>0</v>
      </c>
      <c r="AO79" s="143">
        <f t="shared" si="102"/>
        <v>0</v>
      </c>
    </row>
    <row r="80" spans="1:41" ht="12.75">
      <c r="A80" s="165">
        <v>1</v>
      </c>
      <c r="B80" s="165">
        <v>1.5</v>
      </c>
      <c r="C80" s="145" t="s">
        <v>106</v>
      </c>
      <c r="D80" s="166">
        <v>6</v>
      </c>
      <c r="E80" s="57">
        <v>3701</v>
      </c>
      <c r="F80" s="51" t="s">
        <v>107</v>
      </c>
      <c r="G80" s="60"/>
      <c r="H80" s="60"/>
      <c r="I80" s="60"/>
      <c r="J80" s="139">
        <f t="shared" si="90"/>
        <v>0</v>
      </c>
      <c r="K80" s="140">
        <f t="shared" si="91"/>
        <v>0</v>
      </c>
      <c r="L80" s="60"/>
      <c r="M80" s="60"/>
      <c r="N80" s="60"/>
      <c r="O80" s="139">
        <f t="shared" si="92"/>
        <v>0</v>
      </c>
      <c r="P80" s="140">
        <f t="shared" si="93"/>
        <v>0</v>
      </c>
      <c r="Q80" s="141"/>
      <c r="R80" s="141"/>
      <c r="S80" s="141"/>
      <c r="T80" s="141"/>
      <c r="U80" s="140"/>
      <c r="V80" s="60"/>
      <c r="W80" s="60"/>
      <c r="X80" s="60"/>
      <c r="Y80" s="139">
        <f t="shared" si="94"/>
        <v>0</v>
      </c>
      <c r="Z80" s="140">
        <f t="shared" si="95"/>
        <v>0</v>
      </c>
      <c r="AA80" s="60"/>
      <c r="AB80" s="60"/>
      <c r="AC80" s="60"/>
      <c r="AD80" s="139">
        <f t="shared" si="96"/>
        <v>0</v>
      </c>
      <c r="AE80" s="140">
        <f t="shared" si="97"/>
        <v>0</v>
      </c>
      <c r="AF80" s="60">
        <f t="shared" si="77"/>
        <v>0</v>
      </c>
      <c r="AG80" s="60">
        <f t="shared" si="77"/>
        <v>0</v>
      </c>
      <c r="AH80" s="60">
        <f t="shared" si="77"/>
        <v>0</v>
      </c>
      <c r="AI80" s="139">
        <f t="shared" si="78"/>
        <v>0</v>
      </c>
      <c r="AJ80" s="140">
        <f t="shared" si="79"/>
        <v>0</v>
      </c>
      <c r="AK80" s="63">
        <f t="shared" si="98"/>
        <v>0</v>
      </c>
      <c r="AL80" s="63">
        <f t="shared" si="99"/>
        <v>0</v>
      </c>
      <c r="AM80" s="63">
        <f t="shared" si="100"/>
        <v>0</v>
      </c>
      <c r="AN80" s="142">
        <f t="shared" si="101"/>
        <v>0</v>
      </c>
      <c r="AO80" s="143">
        <f t="shared" si="102"/>
        <v>0</v>
      </c>
    </row>
    <row r="81" spans="1:41" ht="12.75">
      <c r="A81" s="153"/>
      <c r="B81" s="153"/>
      <c r="C81" s="154"/>
      <c r="D81" s="155"/>
      <c r="E81" s="156">
        <v>2</v>
      </c>
      <c r="F81" s="157" t="s">
        <v>32</v>
      </c>
      <c r="G81" s="44">
        <f>SUMIF(FB,SHIS,G:G)</f>
        <v>0</v>
      </c>
      <c r="H81" s="44">
        <f>SUMIF(FB,SHIS,H:H)</f>
        <v>0</v>
      </c>
      <c r="I81" s="44">
        <f>SUMIF(FB,SHIS,I:I)</f>
        <v>25</v>
      </c>
      <c r="J81" s="158">
        <f t="shared" si="90"/>
        <v>0</v>
      </c>
      <c r="K81" s="159">
        <f t="shared" si="91"/>
        <v>25</v>
      </c>
      <c r="L81" s="44">
        <f>SUMIF(FB,SHIS,L:L)</f>
        <v>16</v>
      </c>
      <c r="M81" s="44">
        <f>SUMIF(FB,SHIS,M:M)</f>
        <v>1</v>
      </c>
      <c r="N81" s="44">
        <f>SUMIF(FB,SHIS,N:N)</f>
        <v>0</v>
      </c>
      <c r="O81" s="158">
        <f t="shared" si="92"/>
        <v>17</v>
      </c>
      <c r="P81" s="159">
        <f t="shared" si="93"/>
        <v>17</v>
      </c>
      <c r="Q81" s="44">
        <f aca="true" t="shared" si="103" ref="Q81:Q117">G81+L81</f>
        <v>16</v>
      </c>
      <c r="R81" s="44">
        <f aca="true" t="shared" si="104" ref="R81:R117">H81+M81</f>
        <v>1</v>
      </c>
      <c r="S81" s="44">
        <f aca="true" t="shared" si="105" ref="S81:S117">I81+N81</f>
        <v>25</v>
      </c>
      <c r="T81" s="44">
        <f aca="true" t="shared" si="106" ref="T81:T117">J81+O81</f>
        <v>17</v>
      </c>
      <c r="U81" s="159">
        <f aca="true" t="shared" si="107" ref="U81:U105">SUM(Q81:T81)</f>
        <v>59</v>
      </c>
      <c r="V81" s="44">
        <f>SUMIF(FB,SHIS,V:V)</f>
        <v>63</v>
      </c>
      <c r="W81" s="44">
        <f>SUMIF(FB,SHIS,W:W)</f>
        <v>59</v>
      </c>
      <c r="X81" s="44">
        <f>SUMIF(FB,SHIS,X:X)</f>
        <v>42</v>
      </c>
      <c r="Y81" s="158">
        <f t="shared" si="94"/>
        <v>122</v>
      </c>
      <c r="Z81" s="159">
        <f t="shared" si="95"/>
        <v>164</v>
      </c>
      <c r="AA81" s="44">
        <f>Q81+V81</f>
        <v>79</v>
      </c>
      <c r="AB81" s="44">
        <f>R81+W81</f>
        <v>60</v>
      </c>
      <c r="AC81" s="44">
        <f>S81+X81</f>
        <v>67</v>
      </c>
      <c r="AD81" s="158">
        <f t="shared" si="96"/>
        <v>139</v>
      </c>
      <c r="AE81" s="159">
        <f t="shared" si="97"/>
        <v>206</v>
      </c>
      <c r="AF81" s="44">
        <f t="shared" si="77"/>
        <v>158</v>
      </c>
      <c r="AG81" s="44">
        <f t="shared" si="77"/>
        <v>120</v>
      </c>
      <c r="AH81" s="44">
        <f t="shared" si="77"/>
        <v>134</v>
      </c>
      <c r="AI81" s="158">
        <f t="shared" si="78"/>
        <v>278</v>
      </c>
      <c r="AJ81" s="159">
        <f t="shared" si="79"/>
        <v>412</v>
      </c>
      <c r="AK81" s="160">
        <f t="shared" si="98"/>
        <v>0</v>
      </c>
      <c r="AL81" s="160">
        <f t="shared" si="99"/>
        <v>1</v>
      </c>
      <c r="AM81" s="160">
        <f t="shared" si="100"/>
        <v>0.7439024390243902</v>
      </c>
      <c r="AN81" s="161">
        <f t="shared" si="101"/>
        <v>0.6747572815533981</v>
      </c>
      <c r="AO81" s="162">
        <f t="shared" si="102"/>
        <v>0.6747572815533981</v>
      </c>
    </row>
    <row r="82" spans="1:41" ht="12.75">
      <c r="A82" s="127">
        <v>2</v>
      </c>
      <c r="B82" s="127">
        <v>2</v>
      </c>
      <c r="C82" s="128">
        <v>2350</v>
      </c>
      <c r="D82" s="129">
        <v>15</v>
      </c>
      <c r="E82" s="57">
        <v>2505</v>
      </c>
      <c r="F82" s="51" t="s">
        <v>108</v>
      </c>
      <c r="G82" s="60"/>
      <c r="H82" s="60"/>
      <c r="I82" s="60">
        <v>11</v>
      </c>
      <c r="J82" s="139">
        <f t="shared" si="90"/>
        <v>0</v>
      </c>
      <c r="K82" s="140">
        <f t="shared" si="91"/>
        <v>11</v>
      </c>
      <c r="L82" s="60">
        <v>8</v>
      </c>
      <c r="M82" s="60">
        <v>1</v>
      </c>
      <c r="N82" s="60"/>
      <c r="O82" s="139">
        <f t="shared" si="92"/>
        <v>9</v>
      </c>
      <c r="P82" s="140">
        <f t="shared" si="93"/>
        <v>9</v>
      </c>
      <c r="Q82" s="141">
        <f t="shared" si="103"/>
        <v>8</v>
      </c>
      <c r="R82" s="141">
        <f t="shared" si="104"/>
        <v>1</v>
      </c>
      <c r="S82" s="141">
        <f t="shared" si="105"/>
        <v>11</v>
      </c>
      <c r="T82" s="141">
        <f t="shared" si="106"/>
        <v>9</v>
      </c>
      <c r="U82" s="140">
        <f t="shared" si="107"/>
        <v>29</v>
      </c>
      <c r="V82" s="60">
        <v>12</v>
      </c>
      <c r="W82" s="60">
        <v>17</v>
      </c>
      <c r="X82" s="60">
        <v>19</v>
      </c>
      <c r="Y82" s="139">
        <f t="shared" si="94"/>
        <v>29</v>
      </c>
      <c r="Z82" s="140">
        <f t="shared" si="95"/>
        <v>48</v>
      </c>
      <c r="AA82" s="60">
        <v>1</v>
      </c>
      <c r="AB82" s="60">
        <v>2</v>
      </c>
      <c r="AC82" s="60">
        <v>3</v>
      </c>
      <c r="AD82" s="139">
        <f t="shared" si="96"/>
        <v>3</v>
      </c>
      <c r="AE82" s="140">
        <f t="shared" si="97"/>
        <v>6</v>
      </c>
      <c r="AF82" s="60">
        <f t="shared" si="77"/>
        <v>21</v>
      </c>
      <c r="AG82" s="60">
        <f t="shared" si="77"/>
        <v>20</v>
      </c>
      <c r="AH82" s="60">
        <f t="shared" si="77"/>
        <v>33</v>
      </c>
      <c r="AI82" s="139">
        <f t="shared" si="78"/>
        <v>41</v>
      </c>
      <c r="AJ82" s="140">
        <f t="shared" si="79"/>
        <v>74</v>
      </c>
      <c r="AK82" s="63">
        <f t="shared" si="98"/>
        <v>0</v>
      </c>
      <c r="AL82" s="63">
        <f t="shared" si="99"/>
        <v>1</v>
      </c>
      <c r="AM82" s="63">
        <f t="shared" si="100"/>
        <v>0.6041666666666666</v>
      </c>
      <c r="AN82" s="142">
        <f t="shared" si="101"/>
        <v>0.5</v>
      </c>
      <c r="AO82" s="143">
        <f t="shared" si="102"/>
        <v>0.5540540540540541</v>
      </c>
    </row>
    <row r="83" spans="1:41" ht="12.75">
      <c r="A83" s="137">
        <v>2</v>
      </c>
      <c r="B83" s="137">
        <v>2</v>
      </c>
      <c r="C83" s="128">
        <v>2351</v>
      </c>
      <c r="D83" s="138">
        <v>15</v>
      </c>
      <c r="E83" s="57">
        <v>2520</v>
      </c>
      <c r="F83" s="51" t="s">
        <v>109</v>
      </c>
      <c r="G83" s="60"/>
      <c r="H83" s="60"/>
      <c r="I83" s="60">
        <v>14</v>
      </c>
      <c r="J83" s="139">
        <f t="shared" si="90"/>
        <v>0</v>
      </c>
      <c r="K83" s="140">
        <f t="shared" si="91"/>
        <v>14</v>
      </c>
      <c r="L83" s="60">
        <v>8</v>
      </c>
      <c r="M83" s="60"/>
      <c r="N83" s="60">
        <v>0</v>
      </c>
      <c r="O83" s="139">
        <f t="shared" si="92"/>
        <v>8</v>
      </c>
      <c r="P83" s="140">
        <f t="shared" si="93"/>
        <v>8</v>
      </c>
      <c r="Q83" s="141">
        <f t="shared" si="103"/>
        <v>8</v>
      </c>
      <c r="R83" s="141">
        <f t="shared" si="104"/>
        <v>0</v>
      </c>
      <c r="S83" s="141">
        <f t="shared" si="105"/>
        <v>14</v>
      </c>
      <c r="T83" s="141">
        <f t="shared" si="106"/>
        <v>8</v>
      </c>
      <c r="U83" s="140">
        <f t="shared" si="107"/>
        <v>30</v>
      </c>
      <c r="V83" s="60">
        <v>37</v>
      </c>
      <c r="W83" s="60">
        <v>41</v>
      </c>
      <c r="X83" s="60">
        <v>23</v>
      </c>
      <c r="Y83" s="139">
        <f t="shared" si="94"/>
        <v>78</v>
      </c>
      <c r="Z83" s="140">
        <f t="shared" si="95"/>
        <v>101</v>
      </c>
      <c r="AA83" s="60">
        <v>0</v>
      </c>
      <c r="AB83" s="60">
        <v>7</v>
      </c>
      <c r="AC83" s="60">
        <v>4</v>
      </c>
      <c r="AD83" s="139">
        <f t="shared" si="96"/>
        <v>7</v>
      </c>
      <c r="AE83" s="140">
        <f t="shared" si="97"/>
        <v>11</v>
      </c>
      <c r="AF83" s="60">
        <f t="shared" si="77"/>
        <v>45</v>
      </c>
      <c r="AG83" s="60">
        <f t="shared" si="77"/>
        <v>48</v>
      </c>
      <c r="AH83" s="60">
        <f t="shared" si="77"/>
        <v>41</v>
      </c>
      <c r="AI83" s="139">
        <f t="shared" si="78"/>
        <v>93</v>
      </c>
      <c r="AJ83" s="140">
        <f t="shared" si="79"/>
        <v>134</v>
      </c>
      <c r="AK83" s="63">
        <f t="shared" si="98"/>
        <v>0</v>
      </c>
      <c r="AL83" s="63">
        <f t="shared" si="99"/>
        <v>1</v>
      </c>
      <c r="AM83" s="63">
        <f t="shared" si="100"/>
        <v>0.7722772277227723</v>
      </c>
      <c r="AN83" s="142">
        <f t="shared" si="101"/>
        <v>0.6363636363636364</v>
      </c>
      <c r="AO83" s="143">
        <f t="shared" si="102"/>
        <v>0.6940298507462687</v>
      </c>
    </row>
    <row r="84" spans="1:41" ht="12.75">
      <c r="A84" s="165">
        <v>2</v>
      </c>
      <c r="B84" s="165">
        <v>2</v>
      </c>
      <c r="C84" s="145">
        <v>2355</v>
      </c>
      <c r="D84" s="166">
        <v>15</v>
      </c>
      <c r="E84" s="57">
        <v>2540</v>
      </c>
      <c r="F84" s="51" t="s">
        <v>110</v>
      </c>
      <c r="G84" s="60"/>
      <c r="H84" s="60"/>
      <c r="I84" s="60"/>
      <c r="J84" s="139">
        <f t="shared" si="90"/>
        <v>0</v>
      </c>
      <c r="K84" s="140">
        <f t="shared" si="91"/>
        <v>0</v>
      </c>
      <c r="L84" s="60">
        <v>0</v>
      </c>
      <c r="M84" s="60"/>
      <c r="N84" s="60"/>
      <c r="O84" s="139">
        <f t="shared" si="92"/>
        <v>0</v>
      </c>
      <c r="P84" s="140">
        <f t="shared" si="93"/>
        <v>0</v>
      </c>
      <c r="Q84" s="141">
        <f t="shared" si="103"/>
        <v>0</v>
      </c>
      <c r="R84" s="141">
        <f t="shared" si="104"/>
        <v>0</v>
      </c>
      <c r="S84" s="141">
        <f t="shared" si="105"/>
        <v>0</v>
      </c>
      <c r="T84" s="141">
        <f t="shared" si="106"/>
        <v>0</v>
      </c>
      <c r="U84" s="140">
        <f t="shared" si="107"/>
        <v>0</v>
      </c>
      <c r="V84" s="60">
        <v>14</v>
      </c>
      <c r="W84" s="60">
        <v>1</v>
      </c>
      <c r="X84" s="60">
        <v>0</v>
      </c>
      <c r="Y84" s="139">
        <f t="shared" si="94"/>
        <v>15</v>
      </c>
      <c r="Z84" s="140">
        <f t="shared" si="95"/>
        <v>15</v>
      </c>
      <c r="AA84" s="60"/>
      <c r="AB84" s="60"/>
      <c r="AC84" s="60">
        <v>4</v>
      </c>
      <c r="AD84" s="139">
        <f t="shared" si="96"/>
        <v>0</v>
      </c>
      <c r="AE84" s="140">
        <f t="shared" si="97"/>
        <v>4</v>
      </c>
      <c r="AF84" s="60">
        <f t="shared" si="77"/>
        <v>14</v>
      </c>
      <c r="AG84" s="60">
        <f t="shared" si="77"/>
        <v>1</v>
      </c>
      <c r="AH84" s="60">
        <f t="shared" si="77"/>
        <v>4</v>
      </c>
      <c r="AI84" s="139">
        <f t="shared" si="78"/>
        <v>15</v>
      </c>
      <c r="AJ84" s="140">
        <f t="shared" si="79"/>
        <v>19</v>
      </c>
      <c r="AK84" s="63">
        <f t="shared" si="98"/>
        <v>0</v>
      </c>
      <c r="AL84" s="63">
        <f t="shared" si="99"/>
        <v>0</v>
      </c>
      <c r="AM84" s="63">
        <f t="shared" si="100"/>
        <v>1</v>
      </c>
      <c r="AN84" s="142">
        <f t="shared" si="101"/>
        <v>0</v>
      </c>
      <c r="AO84" s="143">
        <f t="shared" si="102"/>
        <v>0.7894736842105263</v>
      </c>
    </row>
    <row r="85" spans="1:41" ht="12.75">
      <c r="A85" s="153">
        <v>3</v>
      </c>
      <c r="B85" s="153">
        <v>3</v>
      </c>
      <c r="C85" s="154" t="s">
        <v>111</v>
      </c>
      <c r="D85" s="155">
        <v>11</v>
      </c>
      <c r="E85" s="156">
        <v>2600</v>
      </c>
      <c r="F85" s="157" t="s">
        <v>33</v>
      </c>
      <c r="G85" s="44">
        <v>1</v>
      </c>
      <c r="H85" s="44">
        <v>6</v>
      </c>
      <c r="I85" s="44">
        <v>18</v>
      </c>
      <c r="J85" s="158">
        <f t="shared" si="90"/>
        <v>7</v>
      </c>
      <c r="K85" s="159">
        <f t="shared" si="91"/>
        <v>25</v>
      </c>
      <c r="L85" s="44">
        <v>52</v>
      </c>
      <c r="M85" s="44">
        <v>4</v>
      </c>
      <c r="N85" s="44">
        <v>4</v>
      </c>
      <c r="O85" s="158">
        <f t="shared" si="92"/>
        <v>56</v>
      </c>
      <c r="P85" s="159">
        <f t="shared" si="93"/>
        <v>60</v>
      </c>
      <c r="Q85" s="44">
        <f t="shared" si="103"/>
        <v>53</v>
      </c>
      <c r="R85" s="44">
        <f t="shared" si="104"/>
        <v>10</v>
      </c>
      <c r="S85" s="44">
        <f t="shared" si="105"/>
        <v>22</v>
      </c>
      <c r="T85" s="44">
        <f t="shared" si="106"/>
        <v>63</v>
      </c>
      <c r="U85" s="159">
        <f t="shared" si="107"/>
        <v>148</v>
      </c>
      <c r="V85" s="44">
        <v>69</v>
      </c>
      <c r="W85" s="44">
        <v>72</v>
      </c>
      <c r="X85" s="44">
        <v>21</v>
      </c>
      <c r="Y85" s="158">
        <f t="shared" si="94"/>
        <v>141</v>
      </c>
      <c r="Z85" s="159">
        <f t="shared" si="95"/>
        <v>162</v>
      </c>
      <c r="AA85" s="44">
        <v>7</v>
      </c>
      <c r="AB85" s="44">
        <v>18</v>
      </c>
      <c r="AC85" s="44">
        <v>13</v>
      </c>
      <c r="AD85" s="158">
        <f t="shared" si="96"/>
        <v>25</v>
      </c>
      <c r="AE85" s="159">
        <f t="shared" si="97"/>
        <v>38</v>
      </c>
      <c r="AF85" s="44">
        <f t="shared" si="77"/>
        <v>129</v>
      </c>
      <c r="AG85" s="44">
        <f t="shared" si="77"/>
        <v>100</v>
      </c>
      <c r="AH85" s="44">
        <f t="shared" si="77"/>
        <v>56</v>
      </c>
      <c r="AI85" s="158">
        <f t="shared" si="78"/>
        <v>229</v>
      </c>
      <c r="AJ85" s="159">
        <f t="shared" si="79"/>
        <v>285</v>
      </c>
      <c r="AK85" s="160">
        <f t="shared" si="98"/>
        <v>0.28</v>
      </c>
      <c r="AL85" s="160">
        <f t="shared" si="99"/>
        <v>0.9333333333333333</v>
      </c>
      <c r="AM85" s="160">
        <f t="shared" si="100"/>
        <v>0.8703703703703703</v>
      </c>
      <c r="AN85" s="161">
        <f t="shared" si="101"/>
        <v>0.6578947368421053</v>
      </c>
      <c r="AO85" s="162">
        <f t="shared" si="102"/>
        <v>0.8035087719298246</v>
      </c>
    </row>
    <row r="86" spans="1:41" ht="12.75">
      <c r="A86" s="153"/>
      <c r="B86" s="153"/>
      <c r="C86" s="154"/>
      <c r="D86" s="155"/>
      <c r="E86" s="156">
        <v>4</v>
      </c>
      <c r="F86" s="157" t="s">
        <v>34</v>
      </c>
      <c r="G86" s="44">
        <f>SUMIF(FBG,SHIS,G:G)</f>
        <v>1</v>
      </c>
      <c r="H86" s="44">
        <f>SUMIF(FBG,SHIS,H:H)</f>
        <v>1</v>
      </c>
      <c r="I86" s="44">
        <f>SUMIF(FBG,SHIS,I:I)</f>
        <v>69</v>
      </c>
      <c r="J86" s="158">
        <f t="shared" si="90"/>
        <v>2</v>
      </c>
      <c r="K86" s="159">
        <f t="shared" si="91"/>
        <v>71</v>
      </c>
      <c r="L86" s="44">
        <f>SUMIF(FBG,SHIS,L:L)</f>
        <v>25</v>
      </c>
      <c r="M86" s="44">
        <f>SUMIF(FBG,SHIS,M:M)</f>
        <v>7</v>
      </c>
      <c r="N86" s="44">
        <f>SUMIF(FBG,SHIS,N:N)</f>
        <v>46</v>
      </c>
      <c r="O86" s="158">
        <f t="shared" si="92"/>
        <v>32</v>
      </c>
      <c r="P86" s="159">
        <f t="shared" si="93"/>
        <v>78</v>
      </c>
      <c r="Q86" s="44">
        <f t="shared" si="103"/>
        <v>26</v>
      </c>
      <c r="R86" s="44">
        <f t="shared" si="104"/>
        <v>8</v>
      </c>
      <c r="S86" s="44">
        <f t="shared" si="105"/>
        <v>115</v>
      </c>
      <c r="T86" s="44">
        <f t="shared" si="106"/>
        <v>34</v>
      </c>
      <c r="U86" s="159">
        <f t="shared" si="107"/>
        <v>183</v>
      </c>
      <c r="V86" s="44">
        <f>SUMIF(FBG,SHIS,V:V)</f>
        <v>184</v>
      </c>
      <c r="W86" s="44">
        <f>SUMIF(FBG,SHIS,W:W)</f>
        <v>426</v>
      </c>
      <c r="X86" s="44">
        <f>SUMIF(FBG,SHIS,X:X)</f>
        <v>153</v>
      </c>
      <c r="Y86" s="158">
        <f t="shared" si="94"/>
        <v>610</v>
      </c>
      <c r="Z86" s="159">
        <f t="shared" si="95"/>
        <v>763</v>
      </c>
      <c r="AA86" s="44">
        <f aca="true" t="shared" si="108" ref="AA86:AC87">Q86+V86</f>
        <v>210</v>
      </c>
      <c r="AB86" s="44">
        <f t="shared" si="108"/>
        <v>434</v>
      </c>
      <c r="AC86" s="44">
        <f t="shared" si="108"/>
        <v>268</v>
      </c>
      <c r="AD86" s="158">
        <f t="shared" si="96"/>
        <v>644</v>
      </c>
      <c r="AE86" s="159">
        <f t="shared" si="97"/>
        <v>912</v>
      </c>
      <c r="AF86" s="44">
        <f t="shared" si="77"/>
        <v>420</v>
      </c>
      <c r="AG86" s="44">
        <f t="shared" si="77"/>
        <v>868</v>
      </c>
      <c r="AH86" s="44">
        <f t="shared" si="77"/>
        <v>536</v>
      </c>
      <c r="AI86" s="158">
        <f t="shared" si="78"/>
        <v>1288</v>
      </c>
      <c r="AJ86" s="159">
        <f t="shared" si="79"/>
        <v>1824</v>
      </c>
      <c r="AK86" s="160">
        <f t="shared" si="98"/>
        <v>0.028169014084507043</v>
      </c>
      <c r="AL86" s="160">
        <f t="shared" si="99"/>
        <v>0.41025641025641024</v>
      </c>
      <c r="AM86" s="160">
        <f t="shared" si="100"/>
        <v>0.799475753604194</v>
      </c>
      <c r="AN86" s="161">
        <f t="shared" si="101"/>
        <v>0.706140350877193</v>
      </c>
      <c r="AO86" s="162">
        <f t="shared" si="102"/>
        <v>0.706140350877193</v>
      </c>
    </row>
    <row r="87" spans="1:41" ht="12.75">
      <c r="A87" s="153"/>
      <c r="B87" s="153"/>
      <c r="C87" s="154"/>
      <c r="D87" s="155"/>
      <c r="E87" s="156">
        <v>4.1</v>
      </c>
      <c r="F87" s="157" t="s">
        <v>35</v>
      </c>
      <c r="G87" s="44">
        <f>SUMIF(FB,SHIS,G:G)</f>
        <v>1</v>
      </c>
      <c r="H87" s="44">
        <f>SUMIF(FB,SHIS,H:H)</f>
        <v>0</v>
      </c>
      <c r="I87" s="44">
        <f>SUMIF(FB,SHIS,I:I)</f>
        <v>26</v>
      </c>
      <c r="J87" s="158">
        <f t="shared" si="90"/>
        <v>1</v>
      </c>
      <c r="K87" s="159">
        <f t="shared" si="91"/>
        <v>27</v>
      </c>
      <c r="L87" s="44">
        <f>SUMIF(FB,SHIS,L:L)</f>
        <v>3</v>
      </c>
      <c r="M87" s="44">
        <f>SUMIF(FB,SHIS,M:M)</f>
        <v>3</v>
      </c>
      <c r="N87" s="44">
        <f>SUMIF(FB,SHIS,N:N)</f>
        <v>22</v>
      </c>
      <c r="O87" s="158">
        <f t="shared" si="92"/>
        <v>6</v>
      </c>
      <c r="P87" s="159">
        <f t="shared" si="93"/>
        <v>28</v>
      </c>
      <c r="Q87" s="44">
        <f t="shared" si="103"/>
        <v>4</v>
      </c>
      <c r="R87" s="44">
        <f t="shared" si="104"/>
        <v>3</v>
      </c>
      <c r="S87" s="44">
        <f t="shared" si="105"/>
        <v>48</v>
      </c>
      <c r="T87" s="44">
        <f t="shared" si="106"/>
        <v>7</v>
      </c>
      <c r="U87" s="159">
        <f t="shared" si="107"/>
        <v>62</v>
      </c>
      <c r="V87" s="44">
        <f>SUMIF(FB,SHIS,V:V)</f>
        <v>83</v>
      </c>
      <c r="W87" s="44">
        <f>SUMIF(FB,SHIS,W:W)</f>
        <v>135</v>
      </c>
      <c r="X87" s="44">
        <f>SUMIF(FB,SHIS,X:X)</f>
        <v>60</v>
      </c>
      <c r="Y87" s="158">
        <f t="shared" si="94"/>
        <v>218</v>
      </c>
      <c r="Z87" s="159">
        <f t="shared" si="95"/>
        <v>278</v>
      </c>
      <c r="AA87" s="44">
        <f t="shared" si="108"/>
        <v>87</v>
      </c>
      <c r="AB87" s="44">
        <f t="shared" si="108"/>
        <v>138</v>
      </c>
      <c r="AC87" s="44">
        <f t="shared" si="108"/>
        <v>108</v>
      </c>
      <c r="AD87" s="158">
        <f t="shared" si="96"/>
        <v>225</v>
      </c>
      <c r="AE87" s="159">
        <f t="shared" si="97"/>
        <v>333</v>
      </c>
      <c r="AF87" s="44">
        <f t="shared" si="77"/>
        <v>174</v>
      </c>
      <c r="AG87" s="44">
        <f t="shared" si="77"/>
        <v>276</v>
      </c>
      <c r="AH87" s="44">
        <f t="shared" si="77"/>
        <v>216</v>
      </c>
      <c r="AI87" s="158">
        <f t="shared" si="78"/>
        <v>450</v>
      </c>
      <c r="AJ87" s="159">
        <f t="shared" si="79"/>
        <v>666</v>
      </c>
      <c r="AK87" s="160">
        <f t="shared" si="98"/>
        <v>0.037037037037037035</v>
      </c>
      <c r="AL87" s="160">
        <f t="shared" si="99"/>
        <v>0.21428571428571427</v>
      </c>
      <c r="AM87" s="160">
        <f t="shared" si="100"/>
        <v>0.7841726618705036</v>
      </c>
      <c r="AN87" s="161">
        <f t="shared" si="101"/>
        <v>0.6756756756756757</v>
      </c>
      <c r="AO87" s="162">
        <f t="shared" si="102"/>
        <v>0.6756756756756757</v>
      </c>
    </row>
    <row r="88" spans="1:41" ht="12.75">
      <c r="A88" s="137">
        <v>4</v>
      </c>
      <c r="B88" s="137">
        <v>4.1</v>
      </c>
      <c r="C88" s="128" t="s">
        <v>112</v>
      </c>
      <c r="D88" s="138">
        <v>80</v>
      </c>
      <c r="E88" s="57">
        <v>4200</v>
      </c>
      <c r="F88" s="51" t="s">
        <v>113</v>
      </c>
      <c r="G88" s="60">
        <v>0</v>
      </c>
      <c r="H88" s="60"/>
      <c r="I88" s="60">
        <v>8</v>
      </c>
      <c r="J88" s="139">
        <f t="shared" si="90"/>
        <v>0</v>
      </c>
      <c r="K88" s="140">
        <f t="shared" si="91"/>
        <v>8</v>
      </c>
      <c r="L88" s="60">
        <v>3</v>
      </c>
      <c r="M88" s="60">
        <v>2</v>
      </c>
      <c r="N88" s="60">
        <v>4</v>
      </c>
      <c r="O88" s="139">
        <f t="shared" si="92"/>
        <v>5</v>
      </c>
      <c r="P88" s="140">
        <f t="shared" si="93"/>
        <v>9</v>
      </c>
      <c r="Q88" s="141">
        <f t="shared" si="103"/>
        <v>3</v>
      </c>
      <c r="R88" s="141">
        <f t="shared" si="104"/>
        <v>2</v>
      </c>
      <c r="S88" s="141">
        <f t="shared" si="105"/>
        <v>12</v>
      </c>
      <c r="T88" s="141">
        <f t="shared" si="106"/>
        <v>5</v>
      </c>
      <c r="U88" s="140">
        <f t="shared" si="107"/>
        <v>22</v>
      </c>
      <c r="V88" s="60">
        <v>26</v>
      </c>
      <c r="W88" s="60">
        <v>21</v>
      </c>
      <c r="X88" s="60">
        <v>4</v>
      </c>
      <c r="Y88" s="139">
        <f t="shared" si="94"/>
        <v>47</v>
      </c>
      <c r="Z88" s="140">
        <f t="shared" si="95"/>
        <v>51</v>
      </c>
      <c r="AA88" s="60">
        <v>2</v>
      </c>
      <c r="AB88" s="60">
        <v>1</v>
      </c>
      <c r="AC88" s="60">
        <v>1</v>
      </c>
      <c r="AD88" s="139">
        <f t="shared" si="96"/>
        <v>3</v>
      </c>
      <c r="AE88" s="140">
        <f t="shared" si="97"/>
        <v>4</v>
      </c>
      <c r="AF88" s="60">
        <f t="shared" si="77"/>
        <v>31</v>
      </c>
      <c r="AG88" s="60">
        <f t="shared" si="77"/>
        <v>24</v>
      </c>
      <c r="AH88" s="60">
        <f t="shared" si="77"/>
        <v>17</v>
      </c>
      <c r="AI88" s="139">
        <f t="shared" si="78"/>
        <v>55</v>
      </c>
      <c r="AJ88" s="140">
        <f t="shared" si="79"/>
        <v>72</v>
      </c>
      <c r="AK88" s="63">
        <f t="shared" si="98"/>
        <v>0</v>
      </c>
      <c r="AL88" s="63">
        <f t="shared" si="99"/>
        <v>0.5555555555555556</v>
      </c>
      <c r="AM88" s="63">
        <f t="shared" si="100"/>
        <v>0.9215686274509803</v>
      </c>
      <c r="AN88" s="142">
        <f t="shared" si="101"/>
        <v>0.75</v>
      </c>
      <c r="AO88" s="143">
        <f t="shared" si="102"/>
        <v>0.7638888888888888</v>
      </c>
    </row>
    <row r="89" spans="1:41" ht="12.75">
      <c r="A89" s="137">
        <v>4</v>
      </c>
      <c r="B89" s="137">
        <v>4.1</v>
      </c>
      <c r="C89" s="128">
        <v>710</v>
      </c>
      <c r="D89" s="138">
        <v>80</v>
      </c>
      <c r="E89" s="57">
        <v>4300</v>
      </c>
      <c r="F89" s="51" t="s">
        <v>114</v>
      </c>
      <c r="G89" s="60">
        <v>1</v>
      </c>
      <c r="H89" s="60"/>
      <c r="I89" s="60">
        <v>5</v>
      </c>
      <c r="J89" s="139">
        <f t="shared" si="90"/>
        <v>1</v>
      </c>
      <c r="K89" s="140">
        <f t="shared" si="91"/>
        <v>6</v>
      </c>
      <c r="L89" s="60">
        <v>0</v>
      </c>
      <c r="M89" s="60"/>
      <c r="N89" s="60">
        <v>2</v>
      </c>
      <c r="O89" s="139">
        <f t="shared" si="92"/>
        <v>0</v>
      </c>
      <c r="P89" s="140">
        <f t="shared" si="93"/>
        <v>2</v>
      </c>
      <c r="Q89" s="141">
        <f t="shared" si="103"/>
        <v>1</v>
      </c>
      <c r="R89" s="141">
        <f t="shared" si="104"/>
        <v>0</v>
      </c>
      <c r="S89" s="141">
        <f t="shared" si="105"/>
        <v>7</v>
      </c>
      <c r="T89" s="141">
        <f t="shared" si="106"/>
        <v>1</v>
      </c>
      <c r="U89" s="140">
        <f t="shared" si="107"/>
        <v>9</v>
      </c>
      <c r="V89" s="60">
        <v>13</v>
      </c>
      <c r="W89" s="60">
        <v>19</v>
      </c>
      <c r="X89" s="60">
        <v>23</v>
      </c>
      <c r="Y89" s="139">
        <f t="shared" si="94"/>
        <v>32</v>
      </c>
      <c r="Z89" s="140">
        <f t="shared" si="95"/>
        <v>55</v>
      </c>
      <c r="AA89" s="60">
        <v>3</v>
      </c>
      <c r="AB89" s="60">
        <v>3</v>
      </c>
      <c r="AC89" s="60">
        <v>1</v>
      </c>
      <c r="AD89" s="139">
        <f t="shared" si="96"/>
        <v>6</v>
      </c>
      <c r="AE89" s="140">
        <f t="shared" si="97"/>
        <v>7</v>
      </c>
      <c r="AF89" s="60">
        <f t="shared" si="77"/>
        <v>17</v>
      </c>
      <c r="AG89" s="60">
        <f t="shared" si="77"/>
        <v>22</v>
      </c>
      <c r="AH89" s="60">
        <f t="shared" si="77"/>
        <v>31</v>
      </c>
      <c r="AI89" s="139">
        <f t="shared" si="78"/>
        <v>39</v>
      </c>
      <c r="AJ89" s="140">
        <f t="shared" si="79"/>
        <v>70</v>
      </c>
      <c r="AK89" s="63">
        <f t="shared" si="98"/>
        <v>0.16666666666666666</v>
      </c>
      <c r="AL89" s="63">
        <f t="shared" si="99"/>
        <v>0</v>
      </c>
      <c r="AM89" s="63">
        <f t="shared" si="100"/>
        <v>0.5818181818181818</v>
      </c>
      <c r="AN89" s="142">
        <f t="shared" si="101"/>
        <v>0.8571428571428571</v>
      </c>
      <c r="AO89" s="143">
        <f t="shared" si="102"/>
        <v>0.5571428571428572</v>
      </c>
    </row>
    <row r="90" spans="1:41" ht="12.75">
      <c r="A90" s="137">
        <v>4</v>
      </c>
      <c r="B90" s="137">
        <v>4.1</v>
      </c>
      <c r="C90" s="128">
        <v>715</v>
      </c>
      <c r="D90" s="138">
        <v>80</v>
      </c>
      <c r="E90" s="57">
        <v>4400</v>
      </c>
      <c r="F90" s="51" t="s">
        <v>115</v>
      </c>
      <c r="G90" s="60"/>
      <c r="H90" s="60"/>
      <c r="I90" s="60">
        <v>1</v>
      </c>
      <c r="J90" s="139">
        <f t="shared" si="90"/>
        <v>0</v>
      </c>
      <c r="K90" s="140">
        <f t="shared" si="91"/>
        <v>1</v>
      </c>
      <c r="L90" s="60">
        <v>0</v>
      </c>
      <c r="M90" s="60"/>
      <c r="N90" s="60">
        <v>2</v>
      </c>
      <c r="O90" s="139">
        <f t="shared" si="92"/>
        <v>0</v>
      </c>
      <c r="P90" s="140">
        <f t="shared" si="93"/>
        <v>2</v>
      </c>
      <c r="Q90" s="141">
        <f t="shared" si="103"/>
        <v>0</v>
      </c>
      <c r="R90" s="141">
        <f t="shared" si="104"/>
        <v>0</v>
      </c>
      <c r="S90" s="141">
        <f t="shared" si="105"/>
        <v>3</v>
      </c>
      <c r="T90" s="141">
        <f t="shared" si="106"/>
        <v>0</v>
      </c>
      <c r="U90" s="140">
        <f t="shared" si="107"/>
        <v>3</v>
      </c>
      <c r="V90" s="60">
        <v>1</v>
      </c>
      <c r="W90" s="60">
        <v>5</v>
      </c>
      <c r="X90" s="60">
        <v>7</v>
      </c>
      <c r="Y90" s="139">
        <f t="shared" si="94"/>
        <v>6</v>
      </c>
      <c r="Z90" s="140">
        <f t="shared" si="95"/>
        <v>13</v>
      </c>
      <c r="AA90" s="60"/>
      <c r="AB90" s="60">
        <v>2</v>
      </c>
      <c r="AC90" s="60">
        <v>7</v>
      </c>
      <c r="AD90" s="139">
        <f t="shared" si="96"/>
        <v>2</v>
      </c>
      <c r="AE90" s="140">
        <f t="shared" si="97"/>
        <v>9</v>
      </c>
      <c r="AF90" s="60">
        <f t="shared" si="77"/>
        <v>1</v>
      </c>
      <c r="AG90" s="60">
        <f t="shared" si="77"/>
        <v>7</v>
      </c>
      <c r="AH90" s="60">
        <f t="shared" si="77"/>
        <v>17</v>
      </c>
      <c r="AI90" s="139">
        <f t="shared" si="78"/>
        <v>8</v>
      </c>
      <c r="AJ90" s="140">
        <f t="shared" si="79"/>
        <v>25</v>
      </c>
      <c r="AK90" s="63">
        <f t="shared" si="98"/>
        <v>0</v>
      </c>
      <c r="AL90" s="63">
        <f t="shared" si="99"/>
        <v>0</v>
      </c>
      <c r="AM90" s="63">
        <f t="shared" si="100"/>
        <v>0.46153846153846156</v>
      </c>
      <c r="AN90" s="142">
        <f t="shared" si="101"/>
        <v>0.2222222222222222</v>
      </c>
      <c r="AO90" s="143">
        <f t="shared" si="102"/>
        <v>0.32</v>
      </c>
    </row>
    <row r="91" spans="1:41" ht="12.75">
      <c r="A91" s="137">
        <v>4</v>
      </c>
      <c r="B91" s="137">
        <v>4.1</v>
      </c>
      <c r="C91" s="128">
        <v>720</v>
      </c>
      <c r="D91" s="138">
        <v>80</v>
      </c>
      <c r="E91" s="57">
        <v>4500</v>
      </c>
      <c r="F91" s="51" t="s">
        <v>116</v>
      </c>
      <c r="G91" s="60">
        <v>0</v>
      </c>
      <c r="H91" s="60"/>
      <c r="I91" s="60">
        <v>12</v>
      </c>
      <c r="J91" s="139">
        <f t="shared" si="90"/>
        <v>0</v>
      </c>
      <c r="K91" s="140">
        <f t="shared" si="91"/>
        <v>12</v>
      </c>
      <c r="L91" s="60">
        <v>0</v>
      </c>
      <c r="M91" s="60">
        <v>1</v>
      </c>
      <c r="N91" s="60">
        <v>14</v>
      </c>
      <c r="O91" s="139">
        <f t="shared" si="92"/>
        <v>1</v>
      </c>
      <c r="P91" s="140">
        <f t="shared" si="93"/>
        <v>15</v>
      </c>
      <c r="Q91" s="141">
        <f t="shared" si="103"/>
        <v>0</v>
      </c>
      <c r="R91" s="141">
        <f t="shared" si="104"/>
        <v>1</v>
      </c>
      <c r="S91" s="141">
        <f t="shared" si="105"/>
        <v>26</v>
      </c>
      <c r="T91" s="141">
        <f t="shared" si="106"/>
        <v>1</v>
      </c>
      <c r="U91" s="140">
        <f t="shared" si="107"/>
        <v>28</v>
      </c>
      <c r="V91" s="60">
        <v>42</v>
      </c>
      <c r="W91" s="60">
        <v>90</v>
      </c>
      <c r="X91" s="60">
        <v>26</v>
      </c>
      <c r="Y91" s="139">
        <f t="shared" si="94"/>
        <v>132</v>
      </c>
      <c r="Z91" s="140">
        <f t="shared" si="95"/>
        <v>158</v>
      </c>
      <c r="AA91" s="60">
        <v>4</v>
      </c>
      <c r="AB91" s="60">
        <v>17</v>
      </c>
      <c r="AC91" s="60">
        <v>54</v>
      </c>
      <c r="AD91" s="139">
        <f t="shared" si="96"/>
        <v>21</v>
      </c>
      <c r="AE91" s="140">
        <f t="shared" si="97"/>
        <v>75</v>
      </c>
      <c r="AF91" s="60">
        <f t="shared" si="77"/>
        <v>46</v>
      </c>
      <c r="AG91" s="60">
        <f t="shared" si="77"/>
        <v>108</v>
      </c>
      <c r="AH91" s="60">
        <f t="shared" si="77"/>
        <v>106</v>
      </c>
      <c r="AI91" s="139">
        <f t="shared" si="78"/>
        <v>154</v>
      </c>
      <c r="AJ91" s="140">
        <f t="shared" si="79"/>
        <v>260</v>
      </c>
      <c r="AK91" s="63">
        <f t="shared" si="98"/>
        <v>0</v>
      </c>
      <c r="AL91" s="63">
        <f t="shared" si="99"/>
        <v>0.06666666666666667</v>
      </c>
      <c r="AM91" s="63">
        <f t="shared" si="100"/>
        <v>0.8354430379746836</v>
      </c>
      <c r="AN91" s="142">
        <f t="shared" si="101"/>
        <v>0.28</v>
      </c>
      <c r="AO91" s="143">
        <f t="shared" si="102"/>
        <v>0.5923076923076923</v>
      </c>
    </row>
    <row r="92" spans="1:41" ht="12.75">
      <c r="A92" s="165">
        <v>4</v>
      </c>
      <c r="B92" s="165">
        <v>4.1</v>
      </c>
      <c r="C92" s="145"/>
      <c r="D92" s="166">
        <v>80</v>
      </c>
      <c r="E92" s="57">
        <v>4590</v>
      </c>
      <c r="F92" s="51" t="s">
        <v>117</v>
      </c>
      <c r="G92" s="60"/>
      <c r="H92" s="60"/>
      <c r="I92" s="60"/>
      <c r="J92" s="139">
        <f t="shared" si="90"/>
        <v>0</v>
      </c>
      <c r="K92" s="140">
        <f t="shared" si="91"/>
        <v>0</v>
      </c>
      <c r="L92" s="60"/>
      <c r="M92" s="60"/>
      <c r="N92" s="60"/>
      <c r="O92" s="139">
        <f t="shared" si="92"/>
        <v>0</v>
      </c>
      <c r="P92" s="140">
        <f t="shared" si="93"/>
        <v>0</v>
      </c>
      <c r="Q92" s="141">
        <f t="shared" si="103"/>
        <v>0</v>
      </c>
      <c r="R92" s="141">
        <f t="shared" si="104"/>
        <v>0</v>
      </c>
      <c r="S92" s="141">
        <f t="shared" si="105"/>
        <v>0</v>
      </c>
      <c r="T92" s="141">
        <f t="shared" si="106"/>
        <v>0</v>
      </c>
      <c r="U92" s="140">
        <f t="shared" si="107"/>
        <v>0</v>
      </c>
      <c r="V92" s="60">
        <v>1</v>
      </c>
      <c r="W92" s="60"/>
      <c r="X92" s="60"/>
      <c r="Y92" s="139">
        <f t="shared" si="94"/>
        <v>1</v>
      </c>
      <c r="Z92" s="140">
        <f t="shared" si="95"/>
        <v>1</v>
      </c>
      <c r="AA92" s="60"/>
      <c r="AB92" s="60">
        <v>3</v>
      </c>
      <c r="AC92" s="60"/>
      <c r="AD92" s="139">
        <f t="shared" si="96"/>
        <v>3</v>
      </c>
      <c r="AE92" s="140">
        <f t="shared" si="97"/>
        <v>3</v>
      </c>
      <c r="AF92" s="60">
        <f t="shared" si="77"/>
        <v>1</v>
      </c>
      <c r="AG92" s="60">
        <f t="shared" si="77"/>
        <v>3</v>
      </c>
      <c r="AH92" s="60">
        <f t="shared" si="77"/>
        <v>0</v>
      </c>
      <c r="AI92" s="139">
        <f t="shared" si="78"/>
        <v>4</v>
      </c>
      <c r="AJ92" s="140">
        <f t="shared" si="79"/>
        <v>4</v>
      </c>
      <c r="AK92" s="63">
        <f t="shared" si="98"/>
        <v>0</v>
      </c>
      <c r="AL92" s="63">
        <f t="shared" si="99"/>
        <v>0</v>
      </c>
      <c r="AM92" s="63">
        <f t="shared" si="100"/>
        <v>1</v>
      </c>
      <c r="AN92" s="142">
        <f t="shared" si="101"/>
        <v>1</v>
      </c>
      <c r="AO92" s="143">
        <f t="shared" si="102"/>
        <v>1</v>
      </c>
    </row>
    <row r="93" spans="1:41" ht="12.75">
      <c r="A93" s="153"/>
      <c r="B93" s="153"/>
      <c r="C93" s="154"/>
      <c r="D93" s="155"/>
      <c r="E93" s="156">
        <v>4.2</v>
      </c>
      <c r="F93" s="157" t="s">
        <v>36</v>
      </c>
      <c r="G93" s="44">
        <f>SUMIF(FB,SHIS,G:G)</f>
        <v>0</v>
      </c>
      <c r="H93" s="44">
        <f>SUMIF(FB,SHIS,H:H)</f>
        <v>1</v>
      </c>
      <c r="I93" s="44">
        <f>SUMIF(FB,SHIS,I:I)</f>
        <v>42</v>
      </c>
      <c r="J93" s="158">
        <f t="shared" si="90"/>
        <v>1</v>
      </c>
      <c r="K93" s="159">
        <f t="shared" si="91"/>
        <v>43</v>
      </c>
      <c r="L93" s="44">
        <f>SUMIF(FB,SHIS,L:L)</f>
        <v>22</v>
      </c>
      <c r="M93" s="44">
        <f>SUMIF(FB,SHIS,M:M)</f>
        <v>4</v>
      </c>
      <c r="N93" s="44">
        <f>SUMIF(FB,SHIS,N:N)</f>
        <v>24</v>
      </c>
      <c r="O93" s="158">
        <f t="shared" si="92"/>
        <v>26</v>
      </c>
      <c r="P93" s="159">
        <f t="shared" si="93"/>
        <v>50</v>
      </c>
      <c r="Q93" s="44">
        <f t="shared" si="103"/>
        <v>22</v>
      </c>
      <c r="R93" s="44">
        <f t="shared" si="104"/>
        <v>5</v>
      </c>
      <c r="S93" s="44">
        <f t="shared" si="105"/>
        <v>66</v>
      </c>
      <c r="T93" s="44">
        <f t="shared" si="106"/>
        <v>27</v>
      </c>
      <c r="U93" s="159">
        <f t="shared" si="107"/>
        <v>120</v>
      </c>
      <c r="V93" s="44">
        <f>SUMIF(FB,SHIS,V:V)</f>
        <v>101</v>
      </c>
      <c r="W93" s="44">
        <f>SUMIF(FB,SHIS,W:W)</f>
        <v>291</v>
      </c>
      <c r="X93" s="44">
        <f>SUMIF(FB,SHIS,X:X)</f>
        <v>93</v>
      </c>
      <c r="Y93" s="158">
        <f t="shared" si="94"/>
        <v>392</v>
      </c>
      <c r="Z93" s="159">
        <f t="shared" si="95"/>
        <v>485</v>
      </c>
      <c r="AA93" s="44">
        <f>Q93+V93</f>
        <v>123</v>
      </c>
      <c r="AB93" s="44">
        <f>R93+W93</f>
        <v>296</v>
      </c>
      <c r="AC93" s="44">
        <f>S93+X93</f>
        <v>159</v>
      </c>
      <c r="AD93" s="158">
        <f t="shared" si="96"/>
        <v>419</v>
      </c>
      <c r="AE93" s="159">
        <f t="shared" si="97"/>
        <v>578</v>
      </c>
      <c r="AF93" s="44">
        <f t="shared" si="77"/>
        <v>246</v>
      </c>
      <c r="AG93" s="44">
        <f t="shared" si="77"/>
        <v>592</v>
      </c>
      <c r="AH93" s="44">
        <f t="shared" si="77"/>
        <v>318</v>
      </c>
      <c r="AI93" s="158">
        <f t="shared" si="78"/>
        <v>838</v>
      </c>
      <c r="AJ93" s="159">
        <f t="shared" si="79"/>
        <v>1156</v>
      </c>
      <c r="AK93" s="160">
        <f t="shared" si="98"/>
        <v>0.023255813953488372</v>
      </c>
      <c r="AL93" s="160">
        <f t="shared" si="99"/>
        <v>0.52</v>
      </c>
      <c r="AM93" s="160">
        <f t="shared" si="100"/>
        <v>0.8082474226804124</v>
      </c>
      <c r="AN93" s="161">
        <f t="shared" si="101"/>
        <v>0.7249134948096886</v>
      </c>
      <c r="AO93" s="162">
        <f t="shared" si="102"/>
        <v>0.7249134948096886</v>
      </c>
    </row>
    <row r="94" spans="1:41" ht="12.75">
      <c r="A94" s="127">
        <v>4</v>
      </c>
      <c r="B94" s="127">
        <v>4.2</v>
      </c>
      <c r="C94" s="128">
        <v>725</v>
      </c>
      <c r="D94" s="129">
        <v>80</v>
      </c>
      <c r="E94" s="57">
        <v>4600</v>
      </c>
      <c r="F94" s="51" t="s">
        <v>118</v>
      </c>
      <c r="G94" s="60">
        <v>0</v>
      </c>
      <c r="H94" s="60"/>
      <c r="I94" s="60">
        <v>13</v>
      </c>
      <c r="J94" s="139">
        <f t="shared" si="90"/>
        <v>0</v>
      </c>
      <c r="K94" s="140">
        <f t="shared" si="91"/>
        <v>13</v>
      </c>
      <c r="L94" s="60">
        <v>4</v>
      </c>
      <c r="M94" s="60"/>
      <c r="N94" s="60">
        <v>7</v>
      </c>
      <c r="O94" s="139">
        <f t="shared" si="92"/>
        <v>4</v>
      </c>
      <c r="P94" s="140">
        <f t="shared" si="93"/>
        <v>11</v>
      </c>
      <c r="Q94" s="141">
        <f t="shared" si="103"/>
        <v>4</v>
      </c>
      <c r="R94" s="141">
        <f t="shared" si="104"/>
        <v>0</v>
      </c>
      <c r="S94" s="141">
        <f t="shared" si="105"/>
        <v>20</v>
      </c>
      <c r="T94" s="141">
        <f t="shared" si="106"/>
        <v>4</v>
      </c>
      <c r="U94" s="140">
        <f t="shared" si="107"/>
        <v>28</v>
      </c>
      <c r="V94" s="60">
        <v>6</v>
      </c>
      <c r="W94" s="60">
        <v>95</v>
      </c>
      <c r="X94" s="60">
        <v>8</v>
      </c>
      <c r="Y94" s="139">
        <f t="shared" si="94"/>
        <v>101</v>
      </c>
      <c r="Z94" s="140">
        <f t="shared" si="95"/>
        <v>109</v>
      </c>
      <c r="AA94" s="60">
        <v>6</v>
      </c>
      <c r="AB94" s="60">
        <v>18</v>
      </c>
      <c r="AC94" s="60">
        <v>48</v>
      </c>
      <c r="AD94" s="139">
        <f t="shared" si="96"/>
        <v>24</v>
      </c>
      <c r="AE94" s="140">
        <f t="shared" si="97"/>
        <v>72</v>
      </c>
      <c r="AF94" s="60">
        <f t="shared" si="77"/>
        <v>16</v>
      </c>
      <c r="AG94" s="60">
        <f t="shared" si="77"/>
        <v>113</v>
      </c>
      <c r="AH94" s="60">
        <f t="shared" si="77"/>
        <v>76</v>
      </c>
      <c r="AI94" s="139">
        <f t="shared" si="78"/>
        <v>129</v>
      </c>
      <c r="AJ94" s="140">
        <f t="shared" si="79"/>
        <v>205</v>
      </c>
      <c r="AK94" s="63">
        <f t="shared" si="98"/>
        <v>0</v>
      </c>
      <c r="AL94" s="63">
        <f t="shared" si="99"/>
        <v>0.36363636363636365</v>
      </c>
      <c r="AM94" s="63">
        <f t="shared" si="100"/>
        <v>0.926605504587156</v>
      </c>
      <c r="AN94" s="142">
        <f t="shared" si="101"/>
        <v>0.3333333333333333</v>
      </c>
      <c r="AO94" s="143">
        <f t="shared" si="102"/>
        <v>0.6292682926829268</v>
      </c>
    </row>
    <row r="95" spans="1:41" ht="12.75">
      <c r="A95" s="137">
        <v>4</v>
      </c>
      <c r="B95" s="137">
        <v>4.2</v>
      </c>
      <c r="C95" s="128" t="s">
        <v>119</v>
      </c>
      <c r="D95" s="138">
        <v>80</v>
      </c>
      <c r="E95" s="57">
        <v>4700</v>
      </c>
      <c r="F95" s="51" t="s">
        <v>120</v>
      </c>
      <c r="G95" s="60">
        <v>0</v>
      </c>
      <c r="H95" s="60">
        <v>1</v>
      </c>
      <c r="I95" s="60">
        <v>15</v>
      </c>
      <c r="J95" s="139">
        <f t="shared" si="90"/>
        <v>1</v>
      </c>
      <c r="K95" s="140">
        <f t="shared" si="91"/>
        <v>16</v>
      </c>
      <c r="L95" s="60">
        <v>3</v>
      </c>
      <c r="M95" s="60"/>
      <c r="N95" s="60">
        <v>6</v>
      </c>
      <c r="O95" s="139">
        <f t="shared" si="92"/>
        <v>3</v>
      </c>
      <c r="P95" s="140">
        <f t="shared" si="93"/>
        <v>9</v>
      </c>
      <c r="Q95" s="141">
        <f t="shared" si="103"/>
        <v>3</v>
      </c>
      <c r="R95" s="141">
        <f t="shared" si="104"/>
        <v>1</v>
      </c>
      <c r="S95" s="141">
        <f t="shared" si="105"/>
        <v>21</v>
      </c>
      <c r="T95" s="141">
        <f t="shared" si="106"/>
        <v>4</v>
      </c>
      <c r="U95" s="140">
        <f t="shared" si="107"/>
        <v>29</v>
      </c>
      <c r="V95" s="60">
        <v>39</v>
      </c>
      <c r="W95" s="60">
        <v>75</v>
      </c>
      <c r="X95" s="60">
        <v>29</v>
      </c>
      <c r="Y95" s="139">
        <f t="shared" si="94"/>
        <v>114</v>
      </c>
      <c r="Z95" s="140">
        <f t="shared" si="95"/>
        <v>143</v>
      </c>
      <c r="AA95" s="60">
        <v>16</v>
      </c>
      <c r="AB95" s="60">
        <v>25</v>
      </c>
      <c r="AC95" s="60">
        <v>25</v>
      </c>
      <c r="AD95" s="139">
        <f t="shared" si="96"/>
        <v>41</v>
      </c>
      <c r="AE95" s="140">
        <f t="shared" si="97"/>
        <v>66</v>
      </c>
      <c r="AF95" s="60">
        <f t="shared" si="77"/>
        <v>58</v>
      </c>
      <c r="AG95" s="60">
        <f t="shared" si="77"/>
        <v>101</v>
      </c>
      <c r="AH95" s="60">
        <f t="shared" si="77"/>
        <v>75</v>
      </c>
      <c r="AI95" s="139">
        <f t="shared" si="78"/>
        <v>159</v>
      </c>
      <c r="AJ95" s="140">
        <f t="shared" si="79"/>
        <v>234</v>
      </c>
      <c r="AK95" s="63">
        <f t="shared" si="98"/>
        <v>0.0625</v>
      </c>
      <c r="AL95" s="63">
        <f t="shared" si="99"/>
        <v>0.3333333333333333</v>
      </c>
      <c r="AM95" s="63">
        <f t="shared" si="100"/>
        <v>0.7972027972027972</v>
      </c>
      <c r="AN95" s="142">
        <f t="shared" si="101"/>
        <v>0.6212121212121212</v>
      </c>
      <c r="AO95" s="143">
        <f t="shared" si="102"/>
        <v>0.6794871794871795</v>
      </c>
    </row>
    <row r="96" spans="1:41" ht="12.75">
      <c r="A96" s="137">
        <v>4</v>
      </c>
      <c r="B96" s="137">
        <v>4.2</v>
      </c>
      <c r="C96" s="128" t="s">
        <v>121</v>
      </c>
      <c r="D96" s="138">
        <v>80</v>
      </c>
      <c r="E96" s="57">
        <v>4800</v>
      </c>
      <c r="F96" s="51" t="s">
        <v>122</v>
      </c>
      <c r="G96" s="60">
        <v>0</v>
      </c>
      <c r="H96" s="60"/>
      <c r="I96" s="60">
        <v>8</v>
      </c>
      <c r="J96" s="139">
        <f t="shared" si="90"/>
        <v>0</v>
      </c>
      <c r="K96" s="140">
        <f t="shared" si="91"/>
        <v>8</v>
      </c>
      <c r="L96" s="60">
        <v>2</v>
      </c>
      <c r="M96" s="60">
        <v>2</v>
      </c>
      <c r="N96" s="60">
        <v>5</v>
      </c>
      <c r="O96" s="139">
        <f t="shared" si="92"/>
        <v>4</v>
      </c>
      <c r="P96" s="140">
        <f t="shared" si="93"/>
        <v>9</v>
      </c>
      <c r="Q96" s="141">
        <f t="shared" si="103"/>
        <v>2</v>
      </c>
      <c r="R96" s="141">
        <f t="shared" si="104"/>
        <v>2</v>
      </c>
      <c r="S96" s="141">
        <f t="shared" si="105"/>
        <v>13</v>
      </c>
      <c r="T96" s="141">
        <f t="shared" si="106"/>
        <v>4</v>
      </c>
      <c r="U96" s="140">
        <f t="shared" si="107"/>
        <v>21</v>
      </c>
      <c r="V96" s="60">
        <v>9</v>
      </c>
      <c r="W96" s="60">
        <v>37</v>
      </c>
      <c r="X96" s="60">
        <v>21</v>
      </c>
      <c r="Y96" s="139">
        <f t="shared" si="94"/>
        <v>46</v>
      </c>
      <c r="Z96" s="140">
        <f t="shared" si="95"/>
        <v>67</v>
      </c>
      <c r="AA96" s="60">
        <v>2</v>
      </c>
      <c r="AB96" s="60">
        <v>6</v>
      </c>
      <c r="AC96" s="60">
        <v>10</v>
      </c>
      <c r="AD96" s="139">
        <f t="shared" si="96"/>
        <v>8</v>
      </c>
      <c r="AE96" s="140">
        <f t="shared" si="97"/>
        <v>18</v>
      </c>
      <c r="AF96" s="60">
        <f t="shared" si="77"/>
        <v>13</v>
      </c>
      <c r="AG96" s="60">
        <f t="shared" si="77"/>
        <v>45</v>
      </c>
      <c r="AH96" s="60">
        <f t="shared" si="77"/>
        <v>44</v>
      </c>
      <c r="AI96" s="139">
        <f t="shared" si="78"/>
        <v>58</v>
      </c>
      <c r="AJ96" s="140">
        <f t="shared" si="79"/>
        <v>102</v>
      </c>
      <c r="AK96" s="63">
        <f t="shared" si="98"/>
        <v>0</v>
      </c>
      <c r="AL96" s="63">
        <f t="shared" si="99"/>
        <v>0.4444444444444444</v>
      </c>
      <c r="AM96" s="63">
        <f t="shared" si="100"/>
        <v>0.6865671641791045</v>
      </c>
      <c r="AN96" s="142">
        <f t="shared" si="101"/>
        <v>0.4444444444444444</v>
      </c>
      <c r="AO96" s="143">
        <f t="shared" si="102"/>
        <v>0.5686274509803921</v>
      </c>
    </row>
    <row r="97" spans="1:41" ht="12.75">
      <c r="A97" s="137">
        <v>4</v>
      </c>
      <c r="B97" s="137">
        <v>4.2</v>
      </c>
      <c r="C97" s="128">
        <v>745</v>
      </c>
      <c r="D97" s="138">
        <v>80</v>
      </c>
      <c r="E97" s="57">
        <v>4900</v>
      </c>
      <c r="F97" s="51" t="s">
        <v>123</v>
      </c>
      <c r="G97" s="60"/>
      <c r="H97" s="60"/>
      <c r="I97" s="60">
        <v>6</v>
      </c>
      <c r="J97" s="139">
        <f>SUM(G97:H97)</f>
        <v>0</v>
      </c>
      <c r="K97" s="140">
        <f>SUM(G97:I97)</f>
        <v>6</v>
      </c>
      <c r="L97" s="60">
        <v>13</v>
      </c>
      <c r="M97" s="60">
        <v>2</v>
      </c>
      <c r="N97" s="60">
        <v>6</v>
      </c>
      <c r="O97" s="139">
        <f>SUM(L97:M97)</f>
        <v>15</v>
      </c>
      <c r="P97" s="140">
        <f>SUM(L97:N97)</f>
        <v>21</v>
      </c>
      <c r="Q97" s="141">
        <f>G97+L97</f>
        <v>13</v>
      </c>
      <c r="R97" s="141">
        <f>H97+M97</f>
        <v>2</v>
      </c>
      <c r="S97" s="141">
        <f>I97+N97</f>
        <v>12</v>
      </c>
      <c r="T97" s="141">
        <f>J97+O97</f>
        <v>15</v>
      </c>
      <c r="U97" s="140">
        <f>SUM(Q97:T97)</f>
        <v>42</v>
      </c>
      <c r="V97" s="60">
        <v>47</v>
      </c>
      <c r="W97" s="60">
        <v>84</v>
      </c>
      <c r="X97" s="60">
        <v>35</v>
      </c>
      <c r="Y97" s="139">
        <f>SUM(V97:W97)</f>
        <v>131</v>
      </c>
      <c r="Z97" s="140">
        <f>SUM(V97:X97)</f>
        <v>166</v>
      </c>
      <c r="AA97" s="60">
        <v>9</v>
      </c>
      <c r="AB97" s="60">
        <v>17</v>
      </c>
      <c r="AC97" s="60">
        <v>7</v>
      </c>
      <c r="AD97" s="139">
        <f>SUM(AA97:AB97)</f>
        <v>26</v>
      </c>
      <c r="AE97" s="140">
        <f>SUM(AA97:AC97)</f>
        <v>33</v>
      </c>
      <c r="AF97" s="60">
        <f>G97+L97+V97+AA97</f>
        <v>69</v>
      </c>
      <c r="AG97" s="60">
        <f>H97+M97+W97+AB97</f>
        <v>103</v>
      </c>
      <c r="AH97" s="60">
        <f>I97+N97+X97+AC97</f>
        <v>54</v>
      </c>
      <c r="AI97" s="139">
        <f>SUM(AF97:AG97)</f>
        <v>172</v>
      </c>
      <c r="AJ97" s="140">
        <f>SUM(AF97:AH97)</f>
        <v>226</v>
      </c>
      <c r="AK97" s="63">
        <f>IF(ISERROR(J97/K97),0,J97/K97)</f>
        <v>0</v>
      </c>
      <c r="AL97" s="63">
        <f>IF(ISERROR(O97/P97),0,O97/P97)</f>
        <v>0.7142857142857143</v>
      </c>
      <c r="AM97" s="63">
        <f>IF(ISERROR(Y97/Z97),0,Y97/Z97)</f>
        <v>0.7891566265060241</v>
      </c>
      <c r="AN97" s="142">
        <f>IF(ISERROR(AD97/AE97),0,AD97/AE97)</f>
        <v>0.7878787878787878</v>
      </c>
      <c r="AO97" s="143">
        <f>IF(ISERROR((J97+O97+Y97+AD97)/(K97+P97+Z97+AE97)),0,(J97+O97+Y97+AD97)/(K97+P97+Z97+AE97))</f>
        <v>0.7610619469026548</v>
      </c>
    </row>
    <row r="98" spans="1:41" ht="12.75">
      <c r="A98" s="137">
        <v>4</v>
      </c>
      <c r="B98" s="137">
        <v>4.2</v>
      </c>
      <c r="C98" s="128"/>
      <c r="D98" s="138">
        <v>80</v>
      </c>
      <c r="E98" s="57">
        <v>4990</v>
      </c>
      <c r="F98" s="51" t="s">
        <v>138</v>
      </c>
      <c r="G98" s="60"/>
      <c r="H98" s="60"/>
      <c r="I98" s="60"/>
      <c r="J98" s="139">
        <f t="shared" si="90"/>
        <v>0</v>
      </c>
      <c r="K98" s="140">
        <f t="shared" si="91"/>
        <v>0</v>
      </c>
      <c r="L98" s="60"/>
      <c r="M98" s="60"/>
      <c r="N98" s="60"/>
      <c r="O98" s="139">
        <f t="shared" si="92"/>
        <v>0</v>
      </c>
      <c r="P98" s="140">
        <f t="shared" si="93"/>
        <v>0</v>
      </c>
      <c r="Q98" s="141">
        <f t="shared" si="103"/>
        <v>0</v>
      </c>
      <c r="R98" s="141">
        <f t="shared" si="104"/>
        <v>0</v>
      </c>
      <c r="S98" s="141">
        <f t="shared" si="105"/>
        <v>0</v>
      </c>
      <c r="T98" s="141">
        <f t="shared" si="106"/>
        <v>0</v>
      </c>
      <c r="U98" s="140">
        <f t="shared" si="107"/>
        <v>0</v>
      </c>
      <c r="V98" s="60"/>
      <c r="W98" s="60"/>
      <c r="X98" s="60"/>
      <c r="Y98" s="139">
        <f t="shared" si="94"/>
        <v>0</v>
      </c>
      <c r="Z98" s="140">
        <f t="shared" si="95"/>
        <v>0</v>
      </c>
      <c r="AA98" s="60">
        <v>4</v>
      </c>
      <c r="AB98" s="60">
        <v>2</v>
      </c>
      <c r="AC98" s="60">
        <v>1</v>
      </c>
      <c r="AD98" s="139">
        <f t="shared" si="96"/>
        <v>6</v>
      </c>
      <c r="AE98" s="140">
        <f t="shared" si="97"/>
        <v>7</v>
      </c>
      <c r="AF98" s="60">
        <f t="shared" si="77"/>
        <v>4</v>
      </c>
      <c r="AG98" s="60">
        <f t="shared" si="77"/>
        <v>2</v>
      </c>
      <c r="AH98" s="60">
        <f t="shared" si="77"/>
        <v>1</v>
      </c>
      <c r="AI98" s="139">
        <f t="shared" si="78"/>
        <v>6</v>
      </c>
      <c r="AJ98" s="140">
        <f t="shared" si="79"/>
        <v>7</v>
      </c>
      <c r="AK98" s="63">
        <f t="shared" si="98"/>
        <v>0</v>
      </c>
      <c r="AL98" s="63">
        <f t="shared" si="99"/>
        <v>0</v>
      </c>
      <c r="AM98" s="63">
        <f t="shared" si="100"/>
        <v>0</v>
      </c>
      <c r="AN98" s="142">
        <f t="shared" si="101"/>
        <v>0.8571428571428571</v>
      </c>
      <c r="AO98" s="143">
        <f t="shared" si="102"/>
        <v>0.8571428571428571</v>
      </c>
    </row>
    <row r="99" spans="1:41" ht="12.75">
      <c r="A99" s="153"/>
      <c r="B99" s="153"/>
      <c r="C99" s="154"/>
      <c r="D99" s="155"/>
      <c r="E99" s="156">
        <v>4.3</v>
      </c>
      <c r="F99" s="157" t="s">
        <v>124</v>
      </c>
      <c r="G99" s="44">
        <f>SUMIF(FB,SHIS,G:G)</f>
        <v>0</v>
      </c>
      <c r="H99" s="44">
        <f>SUMIF(FB,SHIS,H:H)</f>
        <v>0</v>
      </c>
      <c r="I99" s="44">
        <f>SUMIF(FB,SHIS,I:I)</f>
        <v>1</v>
      </c>
      <c r="J99" s="158">
        <f t="shared" si="90"/>
        <v>0</v>
      </c>
      <c r="K99" s="159">
        <f t="shared" si="91"/>
        <v>1</v>
      </c>
      <c r="L99" s="44">
        <f>SUMIF(FB,SHIS,L:L)</f>
        <v>0</v>
      </c>
      <c r="M99" s="44">
        <f>SUMIF(FB,SHIS,M:M)</f>
        <v>0</v>
      </c>
      <c r="N99" s="44">
        <f>SUMIF(FB,SHIS,N:N)</f>
        <v>0</v>
      </c>
      <c r="O99" s="158">
        <f t="shared" si="92"/>
        <v>0</v>
      </c>
      <c r="P99" s="159">
        <f t="shared" si="93"/>
        <v>0</v>
      </c>
      <c r="Q99" s="44">
        <f t="shared" si="103"/>
        <v>0</v>
      </c>
      <c r="R99" s="44">
        <f t="shared" si="104"/>
        <v>0</v>
      </c>
      <c r="S99" s="44">
        <f t="shared" si="105"/>
        <v>1</v>
      </c>
      <c r="T99" s="44">
        <f t="shared" si="106"/>
        <v>0</v>
      </c>
      <c r="U99" s="159">
        <f t="shared" si="107"/>
        <v>1</v>
      </c>
      <c r="V99" s="44">
        <f>SUMIF(FB,SHIS,V:V)</f>
        <v>0</v>
      </c>
      <c r="W99" s="44">
        <f>SUMIF(FB,SHIS,W:W)</f>
        <v>0</v>
      </c>
      <c r="X99" s="44">
        <f>SUMIF(FB,SHIS,X:X)</f>
        <v>0</v>
      </c>
      <c r="Y99" s="158">
        <f t="shared" si="94"/>
        <v>0</v>
      </c>
      <c r="Z99" s="159">
        <f t="shared" si="95"/>
        <v>0</v>
      </c>
      <c r="AA99" s="44">
        <f>Q99+V99</f>
        <v>0</v>
      </c>
      <c r="AB99" s="44">
        <f>R99+W99</f>
        <v>0</v>
      </c>
      <c r="AC99" s="44">
        <f>S99+X99</f>
        <v>1</v>
      </c>
      <c r="AD99" s="158">
        <f t="shared" si="96"/>
        <v>0</v>
      </c>
      <c r="AE99" s="159">
        <f t="shared" si="97"/>
        <v>1</v>
      </c>
      <c r="AF99" s="44">
        <f t="shared" si="77"/>
        <v>0</v>
      </c>
      <c r="AG99" s="44">
        <f t="shared" si="77"/>
        <v>0</v>
      </c>
      <c r="AH99" s="44">
        <f t="shared" si="77"/>
        <v>2</v>
      </c>
      <c r="AI99" s="158">
        <f t="shared" si="78"/>
        <v>0</v>
      </c>
      <c r="AJ99" s="159">
        <f t="shared" si="79"/>
        <v>2</v>
      </c>
      <c r="AK99" s="160">
        <f t="shared" si="98"/>
        <v>0</v>
      </c>
      <c r="AL99" s="160">
        <f t="shared" si="99"/>
        <v>0</v>
      </c>
      <c r="AM99" s="160">
        <f t="shared" si="100"/>
        <v>0</v>
      </c>
      <c r="AN99" s="161">
        <f t="shared" si="101"/>
        <v>0</v>
      </c>
      <c r="AO99" s="162">
        <f t="shared" si="102"/>
        <v>0</v>
      </c>
    </row>
    <row r="100" spans="1:41" ht="12.75">
      <c r="A100" s="127">
        <v>4</v>
      </c>
      <c r="B100" s="127">
        <v>4.3</v>
      </c>
      <c r="C100" s="128">
        <v>1121</v>
      </c>
      <c r="D100" s="129">
        <v>6</v>
      </c>
      <c r="E100" s="57">
        <v>4100</v>
      </c>
      <c r="F100" s="51" t="s">
        <v>125</v>
      </c>
      <c r="G100" s="60"/>
      <c r="H100" s="60"/>
      <c r="I100" s="60">
        <v>1</v>
      </c>
      <c r="J100" s="139">
        <f t="shared" si="90"/>
        <v>0</v>
      </c>
      <c r="K100" s="140">
        <f t="shared" si="91"/>
        <v>1</v>
      </c>
      <c r="L100" s="60"/>
      <c r="M100" s="60"/>
      <c r="N100" s="60"/>
      <c r="O100" s="139">
        <f t="shared" si="92"/>
        <v>0</v>
      </c>
      <c r="P100" s="140">
        <f t="shared" si="93"/>
        <v>0</v>
      </c>
      <c r="Q100" s="141">
        <f t="shared" si="103"/>
        <v>0</v>
      </c>
      <c r="R100" s="141">
        <f t="shared" si="104"/>
        <v>0</v>
      </c>
      <c r="S100" s="141">
        <f t="shared" si="105"/>
        <v>1</v>
      </c>
      <c r="T100" s="141">
        <f t="shared" si="106"/>
        <v>0</v>
      </c>
      <c r="U100" s="140">
        <f t="shared" si="107"/>
        <v>1</v>
      </c>
      <c r="V100" s="60"/>
      <c r="W100" s="60"/>
      <c r="X100" s="60"/>
      <c r="Y100" s="139">
        <f t="shared" si="94"/>
        <v>0</v>
      </c>
      <c r="Z100" s="140">
        <f t="shared" si="95"/>
        <v>0</v>
      </c>
      <c r="AA100" s="60"/>
      <c r="AB100" s="60">
        <v>2</v>
      </c>
      <c r="AC100" s="60">
        <v>6</v>
      </c>
      <c r="AD100" s="139">
        <f t="shared" si="96"/>
        <v>2</v>
      </c>
      <c r="AE100" s="140">
        <f t="shared" si="97"/>
        <v>8</v>
      </c>
      <c r="AF100" s="60">
        <f t="shared" si="77"/>
        <v>0</v>
      </c>
      <c r="AG100" s="60">
        <f t="shared" si="77"/>
        <v>2</v>
      </c>
      <c r="AH100" s="60">
        <f t="shared" si="77"/>
        <v>7</v>
      </c>
      <c r="AI100" s="139">
        <f t="shared" si="78"/>
        <v>2</v>
      </c>
      <c r="AJ100" s="140">
        <f t="shared" si="79"/>
        <v>9</v>
      </c>
      <c r="AK100" s="63">
        <f t="shared" si="98"/>
        <v>0</v>
      </c>
      <c r="AL100" s="63">
        <f t="shared" si="99"/>
        <v>0</v>
      </c>
      <c r="AM100" s="63">
        <f t="shared" si="100"/>
        <v>0</v>
      </c>
      <c r="AN100" s="142">
        <f t="shared" si="101"/>
        <v>0.25</v>
      </c>
      <c r="AO100" s="143">
        <f t="shared" si="102"/>
        <v>0.2222222222222222</v>
      </c>
    </row>
    <row r="101" spans="1:41" ht="12.75">
      <c r="A101" s="165">
        <v>4</v>
      </c>
      <c r="B101" s="165">
        <v>4.3</v>
      </c>
      <c r="C101" s="164" t="s">
        <v>126</v>
      </c>
      <c r="D101" s="166">
        <v>6</v>
      </c>
      <c r="E101" s="57">
        <v>4103</v>
      </c>
      <c r="F101" s="51" t="s">
        <v>127</v>
      </c>
      <c r="G101" s="60"/>
      <c r="H101" s="60"/>
      <c r="I101" s="60"/>
      <c r="J101" s="139">
        <f t="shared" si="90"/>
        <v>0</v>
      </c>
      <c r="K101" s="140">
        <f t="shared" si="91"/>
        <v>0</v>
      </c>
      <c r="L101" s="60"/>
      <c r="M101" s="60"/>
      <c r="N101" s="60"/>
      <c r="O101" s="139">
        <f t="shared" si="92"/>
        <v>0</v>
      </c>
      <c r="P101" s="140">
        <f t="shared" si="93"/>
        <v>0</v>
      </c>
      <c r="Q101" s="141">
        <f t="shared" si="103"/>
        <v>0</v>
      </c>
      <c r="R101" s="141">
        <f t="shared" si="104"/>
        <v>0</v>
      </c>
      <c r="S101" s="141">
        <f t="shared" si="105"/>
        <v>0</v>
      </c>
      <c r="T101" s="141">
        <f t="shared" si="106"/>
        <v>0</v>
      </c>
      <c r="U101" s="140">
        <f t="shared" si="107"/>
        <v>0</v>
      </c>
      <c r="V101" s="60"/>
      <c r="W101" s="60"/>
      <c r="X101" s="60"/>
      <c r="Y101" s="139">
        <f t="shared" si="94"/>
        <v>0</v>
      </c>
      <c r="Z101" s="140">
        <f t="shared" si="95"/>
        <v>0</v>
      </c>
      <c r="AA101" s="60"/>
      <c r="AB101" s="60"/>
      <c r="AC101" s="60"/>
      <c r="AD101" s="139">
        <f t="shared" si="96"/>
        <v>0</v>
      </c>
      <c r="AE101" s="140">
        <f t="shared" si="97"/>
        <v>0</v>
      </c>
      <c r="AF101" s="60">
        <f t="shared" si="77"/>
        <v>0</v>
      </c>
      <c r="AG101" s="60">
        <f t="shared" si="77"/>
        <v>0</v>
      </c>
      <c r="AH101" s="60">
        <f t="shared" si="77"/>
        <v>0</v>
      </c>
      <c r="AI101" s="139">
        <f t="shared" si="78"/>
        <v>0</v>
      </c>
      <c r="AJ101" s="140">
        <f t="shared" si="79"/>
        <v>0</v>
      </c>
      <c r="AK101" s="63">
        <f t="shared" si="98"/>
        <v>0</v>
      </c>
      <c r="AL101" s="63">
        <f t="shared" si="99"/>
        <v>0</v>
      </c>
      <c r="AM101" s="63">
        <f t="shared" si="100"/>
        <v>0</v>
      </c>
      <c r="AN101" s="142">
        <f t="shared" si="101"/>
        <v>0</v>
      </c>
      <c r="AO101" s="143">
        <f t="shared" si="102"/>
        <v>0</v>
      </c>
    </row>
    <row r="102" spans="1:41" ht="12.75">
      <c r="A102" s="153"/>
      <c r="B102" s="153"/>
      <c r="C102" s="154"/>
      <c r="D102" s="155"/>
      <c r="E102" s="156">
        <v>5</v>
      </c>
      <c r="F102" s="157" t="s">
        <v>38</v>
      </c>
      <c r="G102" s="44">
        <f>SUMIF(FBG,SHIS,G:G)</f>
        <v>7</v>
      </c>
      <c r="H102" s="44">
        <f>SUMIF(FBG,SHIS,H:H)</f>
        <v>2</v>
      </c>
      <c r="I102" s="44">
        <f>SUMIF(FBG,SHIS,I:I)</f>
        <v>93</v>
      </c>
      <c r="J102" s="158">
        <f t="shared" si="90"/>
        <v>9</v>
      </c>
      <c r="K102" s="159">
        <f t="shared" si="91"/>
        <v>102</v>
      </c>
      <c r="L102" s="44">
        <f>SUMIF(FBG,SHIS,L:L)</f>
        <v>124</v>
      </c>
      <c r="M102" s="44">
        <f>SUMIF(FBG,SHIS,M:M)</f>
        <v>24</v>
      </c>
      <c r="N102" s="44">
        <f>SUMIF(FBG,SHIS,N:N)</f>
        <v>82</v>
      </c>
      <c r="O102" s="158">
        <f t="shared" si="92"/>
        <v>148</v>
      </c>
      <c r="P102" s="159">
        <f t="shared" si="93"/>
        <v>230</v>
      </c>
      <c r="Q102" s="44">
        <f t="shared" si="103"/>
        <v>131</v>
      </c>
      <c r="R102" s="44">
        <f t="shared" si="104"/>
        <v>26</v>
      </c>
      <c r="S102" s="44">
        <f t="shared" si="105"/>
        <v>175</v>
      </c>
      <c r="T102" s="44">
        <f t="shared" si="106"/>
        <v>157</v>
      </c>
      <c r="U102" s="159">
        <f t="shared" si="107"/>
        <v>489</v>
      </c>
      <c r="V102" s="44">
        <f>SUMIF(FBG,SHIS,V:V)</f>
        <v>198</v>
      </c>
      <c r="W102" s="44">
        <f>SUMIF(FBG,SHIS,W:W)</f>
        <v>393</v>
      </c>
      <c r="X102" s="44">
        <f>SUMIF(FBG,SHIS,X:X)</f>
        <v>227</v>
      </c>
      <c r="Y102" s="158">
        <f t="shared" si="94"/>
        <v>591</v>
      </c>
      <c r="Z102" s="159">
        <f t="shared" si="95"/>
        <v>818</v>
      </c>
      <c r="AA102" s="44">
        <f>Q102+V102</f>
        <v>329</v>
      </c>
      <c r="AB102" s="44">
        <f>R102+W102</f>
        <v>419</v>
      </c>
      <c r="AC102" s="44">
        <f>S102+X102</f>
        <v>402</v>
      </c>
      <c r="AD102" s="158">
        <f t="shared" si="96"/>
        <v>748</v>
      </c>
      <c r="AE102" s="159">
        <f t="shared" si="97"/>
        <v>1150</v>
      </c>
      <c r="AF102" s="44">
        <f t="shared" si="77"/>
        <v>658</v>
      </c>
      <c r="AG102" s="44">
        <f t="shared" si="77"/>
        <v>838</v>
      </c>
      <c r="AH102" s="44">
        <f t="shared" si="77"/>
        <v>804</v>
      </c>
      <c r="AI102" s="158">
        <f t="shared" si="78"/>
        <v>1496</v>
      </c>
      <c r="AJ102" s="159">
        <f t="shared" si="79"/>
        <v>2300</v>
      </c>
      <c r="AK102" s="160">
        <f t="shared" si="98"/>
        <v>0.08823529411764706</v>
      </c>
      <c r="AL102" s="160">
        <f t="shared" si="99"/>
        <v>0.6434782608695652</v>
      </c>
      <c r="AM102" s="160">
        <f t="shared" si="100"/>
        <v>0.7224938875305623</v>
      </c>
      <c r="AN102" s="161">
        <f t="shared" si="101"/>
        <v>0.6504347826086957</v>
      </c>
      <c r="AO102" s="162">
        <f t="shared" si="102"/>
        <v>0.6504347826086957</v>
      </c>
    </row>
    <row r="103" spans="1:41" ht="12.75">
      <c r="A103" s="137">
        <v>5</v>
      </c>
      <c r="B103" s="137">
        <v>5.1</v>
      </c>
      <c r="C103" s="128" t="s">
        <v>128</v>
      </c>
      <c r="D103" s="138">
        <v>20</v>
      </c>
      <c r="E103" s="57">
        <v>6200</v>
      </c>
      <c r="F103" s="51" t="s">
        <v>129</v>
      </c>
      <c r="G103" s="60">
        <v>6</v>
      </c>
      <c r="H103" s="60">
        <v>2</v>
      </c>
      <c r="I103" s="60">
        <v>70</v>
      </c>
      <c r="J103" s="139">
        <f t="shared" si="90"/>
        <v>8</v>
      </c>
      <c r="K103" s="140">
        <f t="shared" si="91"/>
        <v>78</v>
      </c>
      <c r="L103" s="60">
        <v>70</v>
      </c>
      <c r="M103" s="60">
        <v>17</v>
      </c>
      <c r="N103" s="60">
        <v>59</v>
      </c>
      <c r="O103" s="139">
        <f t="shared" si="92"/>
        <v>87</v>
      </c>
      <c r="P103" s="140">
        <f t="shared" si="93"/>
        <v>146</v>
      </c>
      <c r="Q103" s="141">
        <f t="shared" si="103"/>
        <v>76</v>
      </c>
      <c r="R103" s="141">
        <f t="shared" si="104"/>
        <v>19</v>
      </c>
      <c r="S103" s="141">
        <f t="shared" si="105"/>
        <v>129</v>
      </c>
      <c r="T103" s="141">
        <f t="shared" si="106"/>
        <v>95</v>
      </c>
      <c r="U103" s="140">
        <f t="shared" si="107"/>
        <v>319</v>
      </c>
      <c r="V103" s="60">
        <v>135</v>
      </c>
      <c r="W103" s="60">
        <v>238</v>
      </c>
      <c r="X103" s="60">
        <v>151</v>
      </c>
      <c r="Y103" s="139">
        <f t="shared" si="94"/>
        <v>373</v>
      </c>
      <c r="Z103" s="140">
        <f t="shared" si="95"/>
        <v>524</v>
      </c>
      <c r="AA103" s="60">
        <v>75</v>
      </c>
      <c r="AB103" s="60">
        <v>229</v>
      </c>
      <c r="AC103" s="60">
        <v>225</v>
      </c>
      <c r="AD103" s="139">
        <f t="shared" si="96"/>
        <v>304</v>
      </c>
      <c r="AE103" s="140">
        <f t="shared" si="97"/>
        <v>529</v>
      </c>
      <c r="AF103" s="60">
        <f t="shared" si="77"/>
        <v>286</v>
      </c>
      <c r="AG103" s="60">
        <f t="shared" si="77"/>
        <v>486</v>
      </c>
      <c r="AH103" s="60">
        <f t="shared" si="77"/>
        <v>505</v>
      </c>
      <c r="AI103" s="139">
        <f t="shared" si="78"/>
        <v>772</v>
      </c>
      <c r="AJ103" s="140">
        <f t="shared" si="79"/>
        <v>1277</v>
      </c>
      <c r="AK103" s="63">
        <f t="shared" si="98"/>
        <v>0.10256410256410256</v>
      </c>
      <c r="AL103" s="63">
        <f t="shared" si="99"/>
        <v>0.5958904109589042</v>
      </c>
      <c r="AM103" s="63">
        <f t="shared" si="100"/>
        <v>0.7118320610687023</v>
      </c>
      <c r="AN103" s="142">
        <f t="shared" si="101"/>
        <v>0.5746691871455577</v>
      </c>
      <c r="AO103" s="143">
        <f t="shared" si="102"/>
        <v>0.6045418950665623</v>
      </c>
    </row>
    <row r="104" spans="1:41" ht="12.75">
      <c r="A104" s="137">
        <v>5</v>
      </c>
      <c r="B104" s="137">
        <v>5.2</v>
      </c>
      <c r="C104" s="128">
        <v>410</v>
      </c>
      <c r="D104" s="138">
        <v>20</v>
      </c>
      <c r="E104" s="57">
        <v>6300</v>
      </c>
      <c r="F104" s="51" t="s">
        <v>40</v>
      </c>
      <c r="G104" s="60">
        <v>0</v>
      </c>
      <c r="H104" s="60"/>
      <c r="I104" s="60">
        <v>4</v>
      </c>
      <c r="J104" s="139">
        <f t="shared" si="90"/>
        <v>0</v>
      </c>
      <c r="K104" s="140">
        <f t="shared" si="91"/>
        <v>4</v>
      </c>
      <c r="L104" s="60">
        <v>35</v>
      </c>
      <c r="M104" s="60">
        <v>4</v>
      </c>
      <c r="N104" s="60">
        <v>10</v>
      </c>
      <c r="O104" s="139">
        <f t="shared" si="92"/>
        <v>39</v>
      </c>
      <c r="P104" s="140">
        <f t="shared" si="93"/>
        <v>49</v>
      </c>
      <c r="Q104" s="141">
        <f t="shared" si="103"/>
        <v>35</v>
      </c>
      <c r="R104" s="141">
        <f t="shared" si="104"/>
        <v>4</v>
      </c>
      <c r="S104" s="141">
        <f t="shared" si="105"/>
        <v>14</v>
      </c>
      <c r="T104" s="141">
        <f t="shared" si="106"/>
        <v>39</v>
      </c>
      <c r="U104" s="140">
        <f t="shared" si="107"/>
        <v>92</v>
      </c>
      <c r="V104" s="60">
        <v>17</v>
      </c>
      <c r="W104" s="60">
        <v>23</v>
      </c>
      <c r="X104" s="60">
        <v>15</v>
      </c>
      <c r="Y104" s="139">
        <f t="shared" si="94"/>
        <v>40</v>
      </c>
      <c r="Z104" s="140">
        <f t="shared" si="95"/>
        <v>55</v>
      </c>
      <c r="AA104" s="60">
        <v>26</v>
      </c>
      <c r="AB104" s="60">
        <v>43</v>
      </c>
      <c r="AC104" s="60">
        <v>73</v>
      </c>
      <c r="AD104" s="139">
        <f t="shared" si="96"/>
        <v>69</v>
      </c>
      <c r="AE104" s="140">
        <f t="shared" si="97"/>
        <v>142</v>
      </c>
      <c r="AF104" s="60">
        <f t="shared" si="77"/>
        <v>78</v>
      </c>
      <c r="AG104" s="60">
        <f t="shared" si="77"/>
        <v>70</v>
      </c>
      <c r="AH104" s="60">
        <f t="shared" si="77"/>
        <v>102</v>
      </c>
      <c r="AI104" s="139">
        <f t="shared" si="78"/>
        <v>148</v>
      </c>
      <c r="AJ104" s="140">
        <f t="shared" si="79"/>
        <v>250</v>
      </c>
      <c r="AK104" s="63">
        <f t="shared" si="98"/>
        <v>0</v>
      </c>
      <c r="AL104" s="63">
        <f t="shared" si="99"/>
        <v>0.7959183673469388</v>
      </c>
      <c r="AM104" s="63">
        <f t="shared" si="100"/>
        <v>0.7272727272727273</v>
      </c>
      <c r="AN104" s="142">
        <f t="shared" si="101"/>
        <v>0.4859154929577465</v>
      </c>
      <c r="AO104" s="143">
        <f t="shared" si="102"/>
        <v>0.592</v>
      </c>
    </row>
    <row r="105" spans="1:41" ht="12.75">
      <c r="A105" s="137">
        <v>5</v>
      </c>
      <c r="B105" s="137">
        <v>5.3</v>
      </c>
      <c r="C105" s="128">
        <v>500</v>
      </c>
      <c r="D105" s="138">
        <v>60</v>
      </c>
      <c r="E105" s="57">
        <v>6400</v>
      </c>
      <c r="F105" s="51" t="s">
        <v>41</v>
      </c>
      <c r="G105" s="60">
        <v>1</v>
      </c>
      <c r="H105" s="60"/>
      <c r="I105" s="60">
        <v>19</v>
      </c>
      <c r="J105" s="139">
        <f t="shared" si="90"/>
        <v>1</v>
      </c>
      <c r="K105" s="140">
        <f t="shared" si="91"/>
        <v>20</v>
      </c>
      <c r="L105" s="60">
        <v>14</v>
      </c>
      <c r="M105" s="60">
        <v>3</v>
      </c>
      <c r="N105" s="60">
        <v>13</v>
      </c>
      <c r="O105" s="139">
        <f t="shared" si="92"/>
        <v>17</v>
      </c>
      <c r="P105" s="140">
        <f t="shared" si="93"/>
        <v>30</v>
      </c>
      <c r="Q105" s="141">
        <f t="shared" si="103"/>
        <v>15</v>
      </c>
      <c r="R105" s="141">
        <f t="shared" si="104"/>
        <v>3</v>
      </c>
      <c r="S105" s="141">
        <f t="shared" si="105"/>
        <v>32</v>
      </c>
      <c r="T105" s="141">
        <f t="shared" si="106"/>
        <v>18</v>
      </c>
      <c r="U105" s="140">
        <f t="shared" si="107"/>
        <v>68</v>
      </c>
      <c r="V105" s="60">
        <v>45</v>
      </c>
      <c r="W105" s="60">
        <v>131</v>
      </c>
      <c r="X105" s="60">
        <v>59</v>
      </c>
      <c r="Y105" s="139">
        <f t="shared" si="94"/>
        <v>176</v>
      </c>
      <c r="Z105" s="140">
        <f t="shared" si="95"/>
        <v>235</v>
      </c>
      <c r="AA105" s="60">
        <v>32</v>
      </c>
      <c r="AB105" s="60">
        <v>59</v>
      </c>
      <c r="AC105" s="60">
        <v>99</v>
      </c>
      <c r="AD105" s="139">
        <f t="shared" si="96"/>
        <v>91</v>
      </c>
      <c r="AE105" s="140">
        <f t="shared" si="97"/>
        <v>190</v>
      </c>
      <c r="AF105" s="60">
        <f t="shared" si="77"/>
        <v>92</v>
      </c>
      <c r="AG105" s="60">
        <f t="shared" si="77"/>
        <v>193</v>
      </c>
      <c r="AH105" s="60">
        <f t="shared" si="77"/>
        <v>190</v>
      </c>
      <c r="AI105" s="139">
        <f t="shared" si="78"/>
        <v>285</v>
      </c>
      <c r="AJ105" s="140">
        <f t="shared" si="79"/>
        <v>475</v>
      </c>
      <c r="AK105" s="63">
        <f t="shared" si="98"/>
        <v>0.05</v>
      </c>
      <c r="AL105" s="63">
        <f t="shared" si="99"/>
        <v>0.5666666666666667</v>
      </c>
      <c r="AM105" s="63">
        <f t="shared" si="100"/>
        <v>0.7489361702127659</v>
      </c>
      <c r="AN105" s="142">
        <f t="shared" si="101"/>
        <v>0.4789473684210526</v>
      </c>
      <c r="AO105" s="143">
        <f t="shared" si="102"/>
        <v>0.6</v>
      </c>
    </row>
    <row r="106" spans="1:41" ht="12.75">
      <c r="A106" s="137">
        <v>5</v>
      </c>
      <c r="B106" s="137">
        <v>5.4</v>
      </c>
      <c r="C106" s="128" t="s">
        <v>130</v>
      </c>
      <c r="D106" s="138">
        <v>20</v>
      </c>
      <c r="E106" s="57">
        <v>6500</v>
      </c>
      <c r="F106" s="51" t="s">
        <v>42</v>
      </c>
      <c r="G106" s="60"/>
      <c r="H106" s="60"/>
      <c r="I106" s="60"/>
      <c r="J106" s="139">
        <f t="shared" si="90"/>
        <v>0</v>
      </c>
      <c r="K106" s="140">
        <f t="shared" si="91"/>
        <v>0</v>
      </c>
      <c r="L106" s="60"/>
      <c r="M106" s="60"/>
      <c r="N106" s="60"/>
      <c r="O106" s="139">
        <f t="shared" si="92"/>
        <v>0</v>
      </c>
      <c r="P106" s="140">
        <f t="shared" si="93"/>
        <v>0</v>
      </c>
      <c r="Q106" s="141">
        <f t="shared" si="103"/>
        <v>0</v>
      </c>
      <c r="R106" s="141">
        <f t="shared" si="104"/>
        <v>0</v>
      </c>
      <c r="S106" s="141">
        <f t="shared" si="105"/>
        <v>0</v>
      </c>
      <c r="T106" s="141">
        <f t="shared" si="106"/>
        <v>0</v>
      </c>
      <c r="U106" s="140"/>
      <c r="V106" s="60"/>
      <c r="W106" s="60"/>
      <c r="X106" s="60"/>
      <c r="Y106" s="139">
        <f t="shared" si="94"/>
        <v>0</v>
      </c>
      <c r="Z106" s="140">
        <f t="shared" si="95"/>
        <v>0</v>
      </c>
      <c r="AA106" s="60"/>
      <c r="AB106" s="60"/>
      <c r="AC106" s="60"/>
      <c r="AD106" s="139">
        <f t="shared" si="96"/>
        <v>0</v>
      </c>
      <c r="AE106" s="140">
        <f t="shared" si="97"/>
        <v>0</v>
      </c>
      <c r="AF106" s="60">
        <f t="shared" si="77"/>
        <v>0</v>
      </c>
      <c r="AG106" s="60">
        <f t="shared" si="77"/>
        <v>0</v>
      </c>
      <c r="AH106" s="60">
        <f t="shared" si="77"/>
        <v>0</v>
      </c>
      <c r="AI106" s="139">
        <f t="shared" si="78"/>
        <v>0</v>
      </c>
      <c r="AJ106" s="140">
        <f t="shared" si="79"/>
        <v>0</v>
      </c>
      <c r="AK106" s="63">
        <f t="shared" si="98"/>
        <v>0</v>
      </c>
      <c r="AL106" s="63">
        <f t="shared" si="99"/>
        <v>0</v>
      </c>
      <c r="AM106" s="63">
        <f t="shared" si="100"/>
        <v>0</v>
      </c>
      <c r="AN106" s="142">
        <f t="shared" si="101"/>
        <v>0</v>
      </c>
      <c r="AO106" s="143">
        <f t="shared" si="102"/>
        <v>0</v>
      </c>
    </row>
    <row r="107" spans="1:41" ht="12.75">
      <c r="A107" s="127">
        <v>5</v>
      </c>
      <c r="B107" s="127">
        <v>5.5</v>
      </c>
      <c r="C107" s="128"/>
      <c r="D107" s="129">
        <v>20</v>
      </c>
      <c r="E107" s="57">
        <v>6100</v>
      </c>
      <c r="F107" s="51" t="s">
        <v>131</v>
      </c>
      <c r="G107" s="60"/>
      <c r="H107" s="60"/>
      <c r="I107" s="60"/>
      <c r="J107" s="139">
        <f t="shared" si="90"/>
        <v>0</v>
      </c>
      <c r="K107" s="140">
        <f t="shared" si="91"/>
        <v>0</v>
      </c>
      <c r="L107" s="60">
        <v>5</v>
      </c>
      <c r="M107" s="60"/>
      <c r="N107" s="60"/>
      <c r="O107" s="139">
        <f t="shared" si="92"/>
        <v>5</v>
      </c>
      <c r="P107" s="140">
        <f t="shared" si="93"/>
        <v>5</v>
      </c>
      <c r="Q107" s="141">
        <f t="shared" si="103"/>
        <v>5</v>
      </c>
      <c r="R107" s="141">
        <f t="shared" si="104"/>
        <v>0</v>
      </c>
      <c r="S107" s="141">
        <f t="shared" si="105"/>
        <v>0</v>
      </c>
      <c r="T107" s="141">
        <f t="shared" si="106"/>
        <v>5</v>
      </c>
      <c r="U107" s="140"/>
      <c r="V107" s="60">
        <v>1</v>
      </c>
      <c r="W107" s="60">
        <v>1</v>
      </c>
      <c r="X107" s="60">
        <v>2</v>
      </c>
      <c r="Y107" s="139">
        <f t="shared" si="94"/>
        <v>2</v>
      </c>
      <c r="Z107" s="140">
        <f t="shared" si="95"/>
        <v>4</v>
      </c>
      <c r="AA107" s="60">
        <v>3</v>
      </c>
      <c r="AB107" s="60">
        <v>9</v>
      </c>
      <c r="AC107" s="60">
        <v>7</v>
      </c>
      <c r="AD107" s="139">
        <f t="shared" si="96"/>
        <v>12</v>
      </c>
      <c r="AE107" s="140">
        <f t="shared" si="97"/>
        <v>19</v>
      </c>
      <c r="AF107" s="60">
        <f t="shared" si="77"/>
        <v>9</v>
      </c>
      <c r="AG107" s="60">
        <f t="shared" si="77"/>
        <v>10</v>
      </c>
      <c r="AH107" s="60">
        <f t="shared" si="77"/>
        <v>9</v>
      </c>
      <c r="AI107" s="139">
        <f t="shared" si="78"/>
        <v>19</v>
      </c>
      <c r="AJ107" s="140">
        <f t="shared" si="79"/>
        <v>28</v>
      </c>
      <c r="AK107" s="63">
        <f t="shared" si="98"/>
        <v>0</v>
      </c>
      <c r="AL107" s="63">
        <f t="shared" si="99"/>
        <v>1</v>
      </c>
      <c r="AM107" s="63">
        <f t="shared" si="100"/>
        <v>0.5</v>
      </c>
      <c r="AN107" s="142">
        <f t="shared" si="101"/>
        <v>0.631578947368421</v>
      </c>
      <c r="AO107" s="143">
        <f t="shared" si="102"/>
        <v>0.6785714285714286</v>
      </c>
    </row>
    <row r="108" spans="1:41" ht="12.75">
      <c r="A108" s="153"/>
      <c r="B108" s="153"/>
      <c r="C108" s="154"/>
      <c r="D108" s="155"/>
      <c r="E108" s="156">
        <v>7</v>
      </c>
      <c r="F108" s="157" t="s">
        <v>44</v>
      </c>
      <c r="G108" s="44">
        <f>SUMIF(FB,SHIS,G:G)</f>
        <v>0</v>
      </c>
      <c r="H108" s="44">
        <f>SUMIF(FB,SHIS,H:H)</f>
        <v>0</v>
      </c>
      <c r="I108" s="44">
        <f>SUMIF(FB,SHIS,I:I)</f>
        <v>4</v>
      </c>
      <c r="J108" s="158">
        <f t="shared" si="90"/>
        <v>0</v>
      </c>
      <c r="K108" s="159">
        <f t="shared" si="91"/>
        <v>4</v>
      </c>
      <c r="L108" s="44">
        <f>SUMIF(FB,SHIS,L:L)</f>
        <v>48</v>
      </c>
      <c r="M108" s="44">
        <f>SUMIF(FB,SHIS,M:M)</f>
        <v>9</v>
      </c>
      <c r="N108" s="44">
        <f>SUMIF(FB,SHIS,N:N)</f>
        <v>3</v>
      </c>
      <c r="O108" s="158">
        <f t="shared" si="92"/>
        <v>57</v>
      </c>
      <c r="P108" s="159">
        <f t="shared" si="93"/>
        <v>60</v>
      </c>
      <c r="Q108" s="44">
        <f t="shared" si="103"/>
        <v>48</v>
      </c>
      <c r="R108" s="44">
        <f t="shared" si="104"/>
        <v>9</v>
      </c>
      <c r="S108" s="44">
        <f t="shared" si="105"/>
        <v>7</v>
      </c>
      <c r="T108" s="44">
        <f t="shared" si="106"/>
        <v>57</v>
      </c>
      <c r="U108" s="159">
        <f aca="true" t="shared" si="109" ref="U108:U117">SUM(Q108:T108)</f>
        <v>121</v>
      </c>
      <c r="V108" s="44">
        <f>SUMIF(FB,SHIS,V:V)</f>
        <v>19</v>
      </c>
      <c r="W108" s="44">
        <f>SUMIF(FB,SHIS,W:W)</f>
        <v>18</v>
      </c>
      <c r="X108" s="44">
        <f>SUMIF(FB,SHIS,X:X)</f>
        <v>7</v>
      </c>
      <c r="Y108" s="158">
        <f t="shared" si="94"/>
        <v>37</v>
      </c>
      <c r="Z108" s="159">
        <f t="shared" si="95"/>
        <v>44</v>
      </c>
      <c r="AA108" s="44">
        <f>Q108+V108</f>
        <v>67</v>
      </c>
      <c r="AB108" s="44">
        <f>R108+W108</f>
        <v>27</v>
      </c>
      <c r="AC108" s="44">
        <f>S108+X108</f>
        <v>14</v>
      </c>
      <c r="AD108" s="158">
        <f t="shared" si="96"/>
        <v>94</v>
      </c>
      <c r="AE108" s="159">
        <f t="shared" si="97"/>
        <v>108</v>
      </c>
      <c r="AF108" s="44">
        <f t="shared" si="77"/>
        <v>134</v>
      </c>
      <c r="AG108" s="44">
        <f t="shared" si="77"/>
        <v>54</v>
      </c>
      <c r="AH108" s="44">
        <f t="shared" si="77"/>
        <v>28</v>
      </c>
      <c r="AI108" s="158">
        <f t="shared" si="78"/>
        <v>188</v>
      </c>
      <c r="AJ108" s="159">
        <f t="shared" si="79"/>
        <v>216</v>
      </c>
      <c r="AK108" s="160">
        <f t="shared" si="98"/>
        <v>0</v>
      </c>
      <c r="AL108" s="160">
        <f t="shared" si="99"/>
        <v>0.95</v>
      </c>
      <c r="AM108" s="160">
        <f t="shared" si="100"/>
        <v>0.8409090909090909</v>
      </c>
      <c r="AN108" s="161">
        <f t="shared" si="101"/>
        <v>0.8703703703703703</v>
      </c>
      <c r="AO108" s="162">
        <f t="shared" si="102"/>
        <v>0.8703703703703703</v>
      </c>
    </row>
    <row r="109" spans="1:41" ht="12.75">
      <c r="A109" s="127">
        <v>7</v>
      </c>
      <c r="B109" s="127">
        <v>7</v>
      </c>
      <c r="C109" s="128">
        <v>99</v>
      </c>
      <c r="D109" s="129">
        <v>7</v>
      </c>
      <c r="E109" s="57">
        <v>1000</v>
      </c>
      <c r="F109" s="51" t="s">
        <v>132</v>
      </c>
      <c r="G109" s="60"/>
      <c r="H109" s="60"/>
      <c r="I109" s="60">
        <v>1</v>
      </c>
      <c r="J109" s="139">
        <f t="shared" si="90"/>
        <v>0</v>
      </c>
      <c r="K109" s="140">
        <f t="shared" si="91"/>
        <v>1</v>
      </c>
      <c r="L109" s="60">
        <v>3</v>
      </c>
      <c r="M109" s="60">
        <v>1</v>
      </c>
      <c r="N109" s="60"/>
      <c r="O109" s="139">
        <f t="shared" si="92"/>
        <v>4</v>
      </c>
      <c r="P109" s="140">
        <f t="shared" si="93"/>
        <v>4</v>
      </c>
      <c r="Q109" s="141">
        <f t="shared" si="103"/>
        <v>3</v>
      </c>
      <c r="R109" s="141">
        <f t="shared" si="104"/>
        <v>1</v>
      </c>
      <c r="S109" s="141">
        <f t="shared" si="105"/>
        <v>1</v>
      </c>
      <c r="T109" s="141">
        <f t="shared" si="106"/>
        <v>4</v>
      </c>
      <c r="U109" s="140">
        <f t="shared" si="109"/>
        <v>9</v>
      </c>
      <c r="V109" s="60">
        <v>5</v>
      </c>
      <c r="W109" s="60">
        <v>8</v>
      </c>
      <c r="X109" s="60">
        <v>1</v>
      </c>
      <c r="Y109" s="139">
        <f t="shared" si="94"/>
        <v>13</v>
      </c>
      <c r="Z109" s="140">
        <f t="shared" si="95"/>
        <v>14</v>
      </c>
      <c r="AA109" s="60">
        <v>1</v>
      </c>
      <c r="AB109" s="60">
        <v>5</v>
      </c>
      <c r="AC109" s="60">
        <v>1</v>
      </c>
      <c r="AD109" s="139">
        <f t="shared" si="96"/>
        <v>6</v>
      </c>
      <c r="AE109" s="140">
        <f t="shared" si="97"/>
        <v>7</v>
      </c>
      <c r="AF109" s="60">
        <f t="shared" si="77"/>
        <v>9</v>
      </c>
      <c r="AG109" s="60">
        <f t="shared" si="77"/>
        <v>14</v>
      </c>
      <c r="AH109" s="60">
        <f t="shared" si="77"/>
        <v>3</v>
      </c>
      <c r="AI109" s="139">
        <f t="shared" si="78"/>
        <v>23</v>
      </c>
      <c r="AJ109" s="140">
        <f t="shared" si="79"/>
        <v>26</v>
      </c>
      <c r="AK109" s="63">
        <f t="shared" si="98"/>
        <v>0</v>
      </c>
      <c r="AL109" s="63">
        <f t="shared" si="99"/>
        <v>1</v>
      </c>
      <c r="AM109" s="63">
        <f t="shared" si="100"/>
        <v>0.9285714285714286</v>
      </c>
      <c r="AN109" s="142">
        <f t="shared" si="101"/>
        <v>0.8571428571428571</v>
      </c>
      <c r="AO109" s="143">
        <f t="shared" si="102"/>
        <v>0.8846153846153846</v>
      </c>
    </row>
    <row r="110" spans="1:41" ht="12.75">
      <c r="A110" s="137">
        <v>7</v>
      </c>
      <c r="B110" s="137">
        <v>7</v>
      </c>
      <c r="C110" s="128">
        <v>900</v>
      </c>
      <c r="D110" s="138">
        <v>78</v>
      </c>
      <c r="E110" s="57">
        <v>2130</v>
      </c>
      <c r="F110" s="51" t="s">
        <v>133</v>
      </c>
      <c r="G110" s="60"/>
      <c r="H110" s="60"/>
      <c r="I110" s="60">
        <v>2</v>
      </c>
      <c r="J110" s="139">
        <f aca="true" t="shared" si="110" ref="J110:J117">SUM(G110:H110)</f>
        <v>0</v>
      </c>
      <c r="K110" s="140">
        <f aca="true" t="shared" si="111" ref="K110:K117">SUM(G110:I110)</f>
        <v>2</v>
      </c>
      <c r="L110" s="60">
        <v>31</v>
      </c>
      <c r="M110" s="60">
        <v>5</v>
      </c>
      <c r="N110" s="60">
        <v>3</v>
      </c>
      <c r="O110" s="139">
        <f aca="true" t="shared" si="112" ref="O110:O117">SUM(L110:M110)</f>
        <v>36</v>
      </c>
      <c r="P110" s="140">
        <f aca="true" t="shared" si="113" ref="P110:P117">SUM(L110:N110)</f>
        <v>39</v>
      </c>
      <c r="Q110" s="141">
        <f t="shared" si="103"/>
        <v>31</v>
      </c>
      <c r="R110" s="141">
        <f t="shared" si="104"/>
        <v>5</v>
      </c>
      <c r="S110" s="141">
        <f t="shared" si="105"/>
        <v>5</v>
      </c>
      <c r="T110" s="141">
        <f t="shared" si="106"/>
        <v>36</v>
      </c>
      <c r="U110" s="140">
        <f t="shared" si="109"/>
        <v>77</v>
      </c>
      <c r="V110" s="60">
        <v>6</v>
      </c>
      <c r="W110" s="60">
        <v>4</v>
      </c>
      <c r="X110" s="60">
        <v>1</v>
      </c>
      <c r="Y110" s="139">
        <f aca="true" t="shared" si="114" ref="Y110:Y117">SUM(V110:W110)</f>
        <v>10</v>
      </c>
      <c r="Z110" s="140">
        <f aca="true" t="shared" si="115" ref="Z110:Z117">SUM(V110:X110)</f>
        <v>11</v>
      </c>
      <c r="AA110" s="60">
        <v>0</v>
      </c>
      <c r="AB110" s="60">
        <v>2</v>
      </c>
      <c r="AC110" s="60">
        <v>1</v>
      </c>
      <c r="AD110" s="139">
        <f aca="true" t="shared" si="116" ref="AD110:AD117">SUM(AA110:AB110)</f>
        <v>2</v>
      </c>
      <c r="AE110" s="140">
        <f aca="true" t="shared" si="117" ref="AE110:AE117">SUM(AA110:AC110)</f>
        <v>3</v>
      </c>
      <c r="AF110" s="60">
        <f aca="true" t="shared" si="118" ref="AF110:AH117">G110+L110+V110+AA110</f>
        <v>37</v>
      </c>
      <c r="AG110" s="60">
        <f t="shared" si="118"/>
        <v>11</v>
      </c>
      <c r="AH110" s="60">
        <f t="shared" si="118"/>
        <v>7</v>
      </c>
      <c r="AI110" s="139">
        <f aca="true" t="shared" si="119" ref="AI110:AI117">SUM(AF110:AG110)</f>
        <v>48</v>
      </c>
      <c r="AJ110" s="140">
        <f aca="true" t="shared" si="120" ref="AJ110:AJ117">SUM(AF110:AH110)</f>
        <v>55</v>
      </c>
      <c r="AK110" s="63">
        <f aca="true" t="shared" si="121" ref="AK110:AK117">IF(ISERROR(J110/K110),0,J110/K110)</f>
        <v>0</v>
      </c>
      <c r="AL110" s="63">
        <f aca="true" t="shared" si="122" ref="AL110:AL117">IF(ISERROR(O110/P110),0,O110/P110)</f>
        <v>0.9230769230769231</v>
      </c>
      <c r="AM110" s="63">
        <f aca="true" t="shared" si="123" ref="AM110:AM117">IF(ISERROR(Y110/Z110),0,Y110/Z110)</f>
        <v>0.9090909090909091</v>
      </c>
      <c r="AN110" s="142">
        <f aca="true" t="shared" si="124" ref="AN110:AN117">IF(ISERROR(AD110/AE110),0,AD110/AE110)</f>
        <v>0.6666666666666666</v>
      </c>
      <c r="AO110" s="143">
        <f aca="true" t="shared" si="125" ref="AO110:AO117">IF(ISERROR((J110+O110+Y110+AD110)/(K110+P110+Z110+AE110)),0,(J110+O110+Y110+AD110)/(K110+P110+Z110+AE110))</f>
        <v>0.8727272727272727</v>
      </c>
    </row>
    <row r="111" spans="1:41" ht="12.75">
      <c r="A111" s="137">
        <v>7</v>
      </c>
      <c r="B111" s="137">
        <v>7</v>
      </c>
      <c r="C111" s="128" t="s">
        <v>134</v>
      </c>
      <c r="D111" s="138">
        <v>11</v>
      </c>
      <c r="E111" s="57">
        <v>9000</v>
      </c>
      <c r="F111" s="51" t="s">
        <v>139</v>
      </c>
      <c r="G111" s="60"/>
      <c r="H111" s="60"/>
      <c r="I111" s="60"/>
      <c r="J111" s="139">
        <f t="shared" si="110"/>
        <v>0</v>
      </c>
      <c r="K111" s="140">
        <f t="shared" si="111"/>
        <v>0</v>
      </c>
      <c r="L111" s="60"/>
      <c r="M111" s="60"/>
      <c r="N111" s="60"/>
      <c r="O111" s="139">
        <f t="shared" si="112"/>
        <v>0</v>
      </c>
      <c r="P111" s="140">
        <f t="shared" si="113"/>
        <v>0</v>
      </c>
      <c r="Q111" s="141">
        <f t="shared" si="103"/>
        <v>0</v>
      </c>
      <c r="R111" s="141">
        <f t="shared" si="104"/>
        <v>0</v>
      </c>
      <c r="S111" s="141">
        <f t="shared" si="105"/>
        <v>0</v>
      </c>
      <c r="T111" s="141">
        <f t="shared" si="106"/>
        <v>0</v>
      </c>
      <c r="U111" s="140">
        <f t="shared" si="109"/>
        <v>0</v>
      </c>
      <c r="V111" s="60"/>
      <c r="W111" s="60"/>
      <c r="X111" s="60"/>
      <c r="Y111" s="139">
        <f t="shared" si="114"/>
        <v>0</v>
      </c>
      <c r="Z111" s="140">
        <f t="shared" si="115"/>
        <v>0</v>
      </c>
      <c r="AA111" s="60"/>
      <c r="AB111" s="60"/>
      <c r="AC111" s="60"/>
      <c r="AD111" s="139">
        <f t="shared" si="116"/>
        <v>0</v>
      </c>
      <c r="AE111" s="140">
        <f t="shared" si="117"/>
        <v>0</v>
      </c>
      <c r="AF111" s="60">
        <f t="shared" si="118"/>
        <v>0</v>
      </c>
      <c r="AG111" s="60">
        <f t="shared" si="118"/>
        <v>0</v>
      </c>
      <c r="AH111" s="60">
        <f t="shared" si="118"/>
        <v>0</v>
      </c>
      <c r="AI111" s="139">
        <f t="shared" si="119"/>
        <v>0</v>
      </c>
      <c r="AJ111" s="140">
        <f t="shared" si="120"/>
        <v>0</v>
      </c>
      <c r="AK111" s="63">
        <f t="shared" si="121"/>
        <v>0</v>
      </c>
      <c r="AL111" s="63">
        <f t="shared" si="122"/>
        <v>0</v>
      </c>
      <c r="AM111" s="63">
        <f t="shared" si="123"/>
        <v>0</v>
      </c>
      <c r="AN111" s="142">
        <f t="shared" si="124"/>
        <v>0</v>
      </c>
      <c r="AO111" s="143">
        <f t="shared" si="125"/>
        <v>0</v>
      </c>
    </row>
    <row r="112" spans="1:41" ht="12.75">
      <c r="A112" s="165">
        <v>7</v>
      </c>
      <c r="B112" s="165">
        <v>7</v>
      </c>
      <c r="C112" s="145"/>
      <c r="D112" s="166">
        <v>7</v>
      </c>
      <c r="E112" s="57">
        <v>9002</v>
      </c>
      <c r="F112" s="51" t="s">
        <v>135</v>
      </c>
      <c r="G112" s="60"/>
      <c r="H112" s="60"/>
      <c r="I112" s="60">
        <v>1</v>
      </c>
      <c r="J112" s="139">
        <f t="shared" si="110"/>
        <v>0</v>
      </c>
      <c r="K112" s="140">
        <f t="shared" si="111"/>
        <v>1</v>
      </c>
      <c r="L112" s="60">
        <v>14</v>
      </c>
      <c r="M112" s="60">
        <v>3</v>
      </c>
      <c r="N112" s="60">
        <v>0</v>
      </c>
      <c r="O112" s="139">
        <f t="shared" si="112"/>
        <v>17</v>
      </c>
      <c r="P112" s="140">
        <f t="shared" si="113"/>
        <v>17</v>
      </c>
      <c r="Q112" s="141">
        <f t="shared" si="103"/>
        <v>14</v>
      </c>
      <c r="R112" s="141">
        <f t="shared" si="104"/>
        <v>3</v>
      </c>
      <c r="S112" s="141">
        <f t="shared" si="105"/>
        <v>1</v>
      </c>
      <c r="T112" s="141">
        <f t="shared" si="106"/>
        <v>17</v>
      </c>
      <c r="U112" s="140">
        <f t="shared" si="109"/>
        <v>35</v>
      </c>
      <c r="V112" s="60">
        <v>8</v>
      </c>
      <c r="W112" s="60">
        <v>6</v>
      </c>
      <c r="X112" s="60">
        <v>5</v>
      </c>
      <c r="Y112" s="139">
        <f t="shared" si="114"/>
        <v>14</v>
      </c>
      <c r="Z112" s="140">
        <f t="shared" si="115"/>
        <v>19</v>
      </c>
      <c r="AA112" s="60">
        <v>2</v>
      </c>
      <c r="AB112" s="60">
        <v>2</v>
      </c>
      <c r="AC112" s="60">
        <v>2</v>
      </c>
      <c r="AD112" s="139">
        <f t="shared" si="116"/>
        <v>4</v>
      </c>
      <c r="AE112" s="140">
        <f t="shared" si="117"/>
        <v>6</v>
      </c>
      <c r="AF112" s="60">
        <f t="shared" si="118"/>
        <v>24</v>
      </c>
      <c r="AG112" s="60">
        <f t="shared" si="118"/>
        <v>11</v>
      </c>
      <c r="AH112" s="60">
        <f t="shared" si="118"/>
        <v>8</v>
      </c>
      <c r="AI112" s="139">
        <f t="shared" si="119"/>
        <v>35</v>
      </c>
      <c r="AJ112" s="140">
        <f t="shared" si="120"/>
        <v>43</v>
      </c>
      <c r="AK112" s="63">
        <f t="shared" si="121"/>
        <v>0</v>
      </c>
      <c r="AL112" s="63">
        <f t="shared" si="122"/>
        <v>1</v>
      </c>
      <c r="AM112" s="63">
        <f t="shared" si="123"/>
        <v>0.7368421052631579</v>
      </c>
      <c r="AN112" s="142">
        <f t="shared" si="124"/>
        <v>0.6666666666666666</v>
      </c>
      <c r="AO112" s="143">
        <f t="shared" si="125"/>
        <v>0.813953488372093</v>
      </c>
    </row>
    <row r="113" spans="1:41" ht="12.75">
      <c r="A113" s="153"/>
      <c r="B113" s="153"/>
      <c r="C113" s="154"/>
      <c r="D113" s="155"/>
      <c r="E113" s="156">
        <v>8</v>
      </c>
      <c r="F113" s="157" t="s">
        <v>136</v>
      </c>
      <c r="G113" s="44">
        <f>SUMIF(FBG,SHIS,G:G)</f>
        <v>0</v>
      </c>
      <c r="H113" s="44">
        <f>SUMIF(FBG,SHIS,H:H)</f>
        <v>0</v>
      </c>
      <c r="I113" s="44">
        <f>SUMIF(FBG,SHIS,I:I)</f>
        <v>3</v>
      </c>
      <c r="J113" s="158">
        <f t="shared" si="110"/>
        <v>0</v>
      </c>
      <c r="K113" s="159">
        <f t="shared" si="111"/>
        <v>3</v>
      </c>
      <c r="L113" s="44">
        <f>SUMIF(FBG,SHIS,L:L)</f>
        <v>8</v>
      </c>
      <c r="M113" s="44">
        <f>SUMIF(FBG,SHIS,M:M)</f>
        <v>7</v>
      </c>
      <c r="N113" s="44">
        <f>SUMIF(FBG,SHIS,N:N)</f>
        <v>3</v>
      </c>
      <c r="O113" s="158">
        <f t="shared" si="112"/>
        <v>15</v>
      </c>
      <c r="P113" s="159">
        <f t="shared" si="113"/>
        <v>18</v>
      </c>
      <c r="Q113" s="44">
        <f t="shared" si="103"/>
        <v>8</v>
      </c>
      <c r="R113" s="44">
        <f t="shared" si="104"/>
        <v>7</v>
      </c>
      <c r="S113" s="44">
        <f t="shared" si="105"/>
        <v>6</v>
      </c>
      <c r="T113" s="44">
        <f t="shared" si="106"/>
        <v>15</v>
      </c>
      <c r="U113" s="159">
        <f t="shared" si="109"/>
        <v>36</v>
      </c>
      <c r="V113" s="44">
        <f>SUMIF(FBG,SHIS,V:V)</f>
        <v>38</v>
      </c>
      <c r="W113" s="44">
        <f>SUMIF(FBG,SHIS,W:W)</f>
        <v>29</v>
      </c>
      <c r="X113" s="44">
        <f>SUMIF(FBG,SHIS,X:X)</f>
        <v>16</v>
      </c>
      <c r="Y113" s="158">
        <f t="shared" si="114"/>
        <v>67</v>
      </c>
      <c r="Z113" s="159">
        <f t="shared" si="115"/>
        <v>83</v>
      </c>
      <c r="AA113" s="44">
        <f>Q113+V113</f>
        <v>46</v>
      </c>
      <c r="AB113" s="44">
        <f>R113+W113</f>
        <v>36</v>
      </c>
      <c r="AC113" s="44">
        <f>S113+X113</f>
        <v>22</v>
      </c>
      <c r="AD113" s="158">
        <f t="shared" si="116"/>
        <v>82</v>
      </c>
      <c r="AE113" s="159">
        <f t="shared" si="117"/>
        <v>104</v>
      </c>
      <c r="AF113" s="44">
        <f t="shared" si="118"/>
        <v>92</v>
      </c>
      <c r="AG113" s="44">
        <f t="shared" si="118"/>
        <v>72</v>
      </c>
      <c r="AH113" s="44">
        <f t="shared" si="118"/>
        <v>44</v>
      </c>
      <c r="AI113" s="158">
        <f t="shared" si="119"/>
        <v>164</v>
      </c>
      <c r="AJ113" s="159">
        <f t="shared" si="120"/>
        <v>208</v>
      </c>
      <c r="AK113" s="160">
        <f t="shared" si="121"/>
        <v>0</v>
      </c>
      <c r="AL113" s="160">
        <f t="shared" si="122"/>
        <v>0.8333333333333334</v>
      </c>
      <c r="AM113" s="160">
        <f t="shared" si="123"/>
        <v>0.8072289156626506</v>
      </c>
      <c r="AN113" s="161">
        <f t="shared" si="124"/>
        <v>0.7884615384615384</v>
      </c>
      <c r="AO113" s="162">
        <f t="shared" si="125"/>
        <v>0.7884615384615384</v>
      </c>
    </row>
    <row r="114" spans="1:41" ht="12.75">
      <c r="A114" s="137">
        <v>8</v>
      </c>
      <c r="B114" s="137">
        <v>8.2</v>
      </c>
      <c r="C114" s="137"/>
      <c r="D114" s="138">
        <v>2</v>
      </c>
      <c r="E114" s="57">
        <v>650</v>
      </c>
      <c r="F114" s="51" t="s">
        <v>47</v>
      </c>
      <c r="G114" s="60"/>
      <c r="H114" s="60"/>
      <c r="I114" s="60"/>
      <c r="J114" s="139">
        <f t="shared" si="110"/>
        <v>0</v>
      </c>
      <c r="K114" s="140">
        <f t="shared" si="111"/>
        <v>0</v>
      </c>
      <c r="L114" s="60"/>
      <c r="M114" s="60"/>
      <c r="N114" s="60"/>
      <c r="O114" s="139">
        <f t="shared" si="112"/>
        <v>0</v>
      </c>
      <c r="P114" s="140">
        <f t="shared" si="113"/>
        <v>0</v>
      </c>
      <c r="Q114" s="141">
        <f t="shared" si="103"/>
        <v>0</v>
      </c>
      <c r="R114" s="141">
        <f t="shared" si="104"/>
        <v>0</v>
      </c>
      <c r="S114" s="141">
        <f t="shared" si="105"/>
        <v>0</v>
      </c>
      <c r="T114" s="141">
        <f t="shared" si="106"/>
        <v>0</v>
      </c>
      <c r="U114" s="140">
        <f t="shared" si="109"/>
        <v>0</v>
      </c>
      <c r="V114" s="60">
        <v>8</v>
      </c>
      <c r="W114" s="60"/>
      <c r="X114" s="60"/>
      <c r="Y114" s="139">
        <f t="shared" si="114"/>
        <v>8</v>
      </c>
      <c r="Z114" s="140">
        <f t="shared" si="115"/>
        <v>8</v>
      </c>
      <c r="AA114" s="60">
        <v>3</v>
      </c>
      <c r="AB114" s="60">
        <v>10</v>
      </c>
      <c r="AC114" s="60">
        <v>8</v>
      </c>
      <c r="AD114" s="139">
        <f t="shared" si="116"/>
        <v>13</v>
      </c>
      <c r="AE114" s="140">
        <f t="shared" si="117"/>
        <v>21</v>
      </c>
      <c r="AF114" s="60">
        <f t="shared" si="118"/>
        <v>11</v>
      </c>
      <c r="AG114" s="60">
        <f t="shared" si="118"/>
        <v>10</v>
      </c>
      <c r="AH114" s="60">
        <f t="shared" si="118"/>
        <v>8</v>
      </c>
      <c r="AI114" s="139">
        <f t="shared" si="119"/>
        <v>21</v>
      </c>
      <c r="AJ114" s="140">
        <f t="shared" si="120"/>
        <v>29</v>
      </c>
      <c r="AK114" s="63">
        <f t="shared" si="121"/>
        <v>0</v>
      </c>
      <c r="AL114" s="63">
        <f t="shared" si="122"/>
        <v>0</v>
      </c>
      <c r="AM114" s="63">
        <f t="shared" si="123"/>
        <v>1</v>
      </c>
      <c r="AN114" s="142">
        <f t="shared" si="124"/>
        <v>0.6190476190476191</v>
      </c>
      <c r="AO114" s="143">
        <f t="shared" si="125"/>
        <v>0.7241379310344828</v>
      </c>
    </row>
    <row r="115" spans="1:41" ht="12.75">
      <c r="A115" s="137">
        <v>8</v>
      </c>
      <c r="B115" s="137">
        <v>8.3</v>
      </c>
      <c r="C115" s="137"/>
      <c r="D115" s="138">
        <v>2</v>
      </c>
      <c r="E115" s="57">
        <v>660</v>
      </c>
      <c r="F115" s="51" t="s">
        <v>48</v>
      </c>
      <c r="G115" s="60"/>
      <c r="H115" s="60"/>
      <c r="I115" s="60"/>
      <c r="J115" s="139">
        <f t="shared" si="110"/>
        <v>0</v>
      </c>
      <c r="K115" s="140">
        <f t="shared" si="111"/>
        <v>0</v>
      </c>
      <c r="L115" s="60">
        <v>0</v>
      </c>
      <c r="M115" s="60">
        <v>1</v>
      </c>
      <c r="N115" s="60"/>
      <c r="O115" s="139">
        <f t="shared" si="112"/>
        <v>1</v>
      </c>
      <c r="P115" s="140">
        <f t="shared" si="113"/>
        <v>1</v>
      </c>
      <c r="Q115" s="141">
        <f t="shared" si="103"/>
        <v>0</v>
      </c>
      <c r="R115" s="141">
        <f t="shared" si="104"/>
        <v>1</v>
      </c>
      <c r="S115" s="141">
        <f t="shared" si="105"/>
        <v>0</v>
      </c>
      <c r="T115" s="141">
        <f t="shared" si="106"/>
        <v>1</v>
      </c>
      <c r="U115" s="140">
        <f t="shared" si="109"/>
        <v>2</v>
      </c>
      <c r="V115" s="60"/>
      <c r="W115" s="60"/>
      <c r="X115" s="60"/>
      <c r="Y115" s="139">
        <f t="shared" si="114"/>
        <v>0</v>
      </c>
      <c r="Z115" s="140">
        <f t="shared" si="115"/>
        <v>0</v>
      </c>
      <c r="AA115" s="60">
        <v>171</v>
      </c>
      <c r="AB115" s="60">
        <v>8</v>
      </c>
      <c r="AC115" s="60">
        <v>36</v>
      </c>
      <c r="AD115" s="139">
        <f t="shared" si="116"/>
        <v>179</v>
      </c>
      <c r="AE115" s="140">
        <f t="shared" si="117"/>
        <v>215</v>
      </c>
      <c r="AF115" s="60">
        <f t="shared" si="118"/>
        <v>171</v>
      </c>
      <c r="AG115" s="60">
        <f t="shared" si="118"/>
        <v>9</v>
      </c>
      <c r="AH115" s="60">
        <f t="shared" si="118"/>
        <v>36</v>
      </c>
      <c r="AI115" s="139">
        <f t="shared" si="119"/>
        <v>180</v>
      </c>
      <c r="AJ115" s="140">
        <f t="shared" si="120"/>
        <v>216</v>
      </c>
      <c r="AK115" s="63">
        <f t="shared" si="121"/>
        <v>0</v>
      </c>
      <c r="AL115" s="63">
        <f t="shared" si="122"/>
        <v>1</v>
      </c>
      <c r="AM115" s="63">
        <f t="shared" si="123"/>
        <v>0</v>
      </c>
      <c r="AN115" s="142">
        <f t="shared" si="124"/>
        <v>0.8325581395348837</v>
      </c>
      <c r="AO115" s="143">
        <f t="shared" si="125"/>
        <v>0.8333333333333334</v>
      </c>
    </row>
    <row r="116" spans="1:41" ht="12.75">
      <c r="A116" s="137">
        <v>8</v>
      </c>
      <c r="B116" s="137">
        <v>8.4</v>
      </c>
      <c r="C116" s="137"/>
      <c r="D116" s="138">
        <v>2</v>
      </c>
      <c r="E116" s="57">
        <v>750</v>
      </c>
      <c r="F116" s="51" t="s">
        <v>49</v>
      </c>
      <c r="G116" s="60"/>
      <c r="H116" s="60"/>
      <c r="I116" s="60"/>
      <c r="J116" s="139">
        <f t="shared" si="110"/>
        <v>0</v>
      </c>
      <c r="K116" s="140">
        <f t="shared" si="111"/>
        <v>0</v>
      </c>
      <c r="L116" s="60">
        <v>7</v>
      </c>
      <c r="M116" s="60">
        <v>4</v>
      </c>
      <c r="N116" s="60">
        <v>1</v>
      </c>
      <c r="O116" s="139">
        <f t="shared" si="112"/>
        <v>11</v>
      </c>
      <c r="P116" s="140">
        <f t="shared" si="113"/>
        <v>12</v>
      </c>
      <c r="Q116" s="141">
        <f t="shared" si="103"/>
        <v>7</v>
      </c>
      <c r="R116" s="141">
        <f t="shared" si="104"/>
        <v>4</v>
      </c>
      <c r="S116" s="141">
        <f t="shared" si="105"/>
        <v>1</v>
      </c>
      <c r="T116" s="141">
        <f t="shared" si="106"/>
        <v>11</v>
      </c>
      <c r="U116" s="140">
        <f t="shared" si="109"/>
        <v>23</v>
      </c>
      <c r="V116" s="60">
        <v>0</v>
      </c>
      <c r="W116" s="60">
        <v>3</v>
      </c>
      <c r="X116" s="60"/>
      <c r="Y116" s="139">
        <f t="shared" si="114"/>
        <v>3</v>
      </c>
      <c r="Z116" s="140">
        <f t="shared" si="115"/>
        <v>3</v>
      </c>
      <c r="AA116" s="60">
        <v>55</v>
      </c>
      <c r="AB116" s="60">
        <v>4</v>
      </c>
      <c r="AC116" s="60">
        <v>6</v>
      </c>
      <c r="AD116" s="139">
        <f t="shared" si="116"/>
        <v>59</v>
      </c>
      <c r="AE116" s="140">
        <f t="shared" si="117"/>
        <v>65</v>
      </c>
      <c r="AF116" s="60">
        <f t="shared" si="118"/>
        <v>62</v>
      </c>
      <c r="AG116" s="60">
        <f t="shared" si="118"/>
        <v>11</v>
      </c>
      <c r="AH116" s="60">
        <f t="shared" si="118"/>
        <v>7</v>
      </c>
      <c r="AI116" s="139">
        <f t="shared" si="119"/>
        <v>73</v>
      </c>
      <c r="AJ116" s="140">
        <f t="shared" si="120"/>
        <v>80</v>
      </c>
      <c r="AK116" s="63">
        <f t="shared" si="121"/>
        <v>0</v>
      </c>
      <c r="AL116" s="63">
        <f t="shared" si="122"/>
        <v>0.9166666666666666</v>
      </c>
      <c r="AM116" s="63">
        <f t="shared" si="123"/>
        <v>1</v>
      </c>
      <c r="AN116" s="142">
        <f t="shared" si="124"/>
        <v>0.9076923076923077</v>
      </c>
      <c r="AO116" s="143">
        <f t="shared" si="125"/>
        <v>0.9125</v>
      </c>
    </row>
    <row r="117" spans="1:41" ht="12.75">
      <c r="A117" s="137">
        <v>8</v>
      </c>
      <c r="B117" s="137">
        <v>8.1</v>
      </c>
      <c r="C117" s="137"/>
      <c r="D117" s="138">
        <v>2</v>
      </c>
      <c r="E117" s="57">
        <v>850</v>
      </c>
      <c r="F117" s="51" t="s">
        <v>46</v>
      </c>
      <c r="G117" s="60">
        <v>0</v>
      </c>
      <c r="H117" s="60"/>
      <c r="I117" s="60">
        <v>3</v>
      </c>
      <c r="J117" s="139">
        <f t="shared" si="110"/>
        <v>0</v>
      </c>
      <c r="K117" s="140">
        <f t="shared" si="111"/>
        <v>3</v>
      </c>
      <c r="L117" s="60">
        <v>1</v>
      </c>
      <c r="M117" s="60">
        <v>2</v>
      </c>
      <c r="N117" s="60">
        <v>2</v>
      </c>
      <c r="O117" s="139">
        <f t="shared" si="112"/>
        <v>3</v>
      </c>
      <c r="P117" s="140">
        <f t="shared" si="113"/>
        <v>5</v>
      </c>
      <c r="Q117" s="141">
        <f t="shared" si="103"/>
        <v>1</v>
      </c>
      <c r="R117" s="141">
        <f t="shared" si="104"/>
        <v>2</v>
      </c>
      <c r="S117" s="141">
        <f t="shared" si="105"/>
        <v>5</v>
      </c>
      <c r="T117" s="141">
        <f t="shared" si="106"/>
        <v>3</v>
      </c>
      <c r="U117" s="140">
        <f t="shared" si="109"/>
        <v>11</v>
      </c>
      <c r="V117" s="60">
        <v>30</v>
      </c>
      <c r="W117" s="60">
        <v>26</v>
      </c>
      <c r="X117" s="60">
        <v>16</v>
      </c>
      <c r="Y117" s="139">
        <f t="shared" si="114"/>
        <v>56</v>
      </c>
      <c r="Z117" s="140">
        <f t="shared" si="115"/>
        <v>72</v>
      </c>
      <c r="AA117" s="60">
        <v>8</v>
      </c>
      <c r="AB117" s="60">
        <v>39</v>
      </c>
      <c r="AC117" s="60">
        <v>83</v>
      </c>
      <c r="AD117" s="139">
        <f t="shared" si="116"/>
        <v>47</v>
      </c>
      <c r="AE117" s="140">
        <f t="shared" si="117"/>
        <v>130</v>
      </c>
      <c r="AF117" s="60">
        <f t="shared" si="118"/>
        <v>39</v>
      </c>
      <c r="AG117" s="60">
        <f t="shared" si="118"/>
        <v>67</v>
      </c>
      <c r="AH117" s="60">
        <f t="shared" si="118"/>
        <v>104</v>
      </c>
      <c r="AI117" s="139">
        <f t="shared" si="119"/>
        <v>106</v>
      </c>
      <c r="AJ117" s="140">
        <f t="shared" si="120"/>
        <v>210</v>
      </c>
      <c r="AK117" s="63">
        <f t="shared" si="121"/>
        <v>0</v>
      </c>
      <c r="AL117" s="63">
        <f t="shared" si="122"/>
        <v>0.6</v>
      </c>
      <c r="AM117" s="63">
        <f t="shared" si="123"/>
        <v>0.7777777777777778</v>
      </c>
      <c r="AN117" s="142">
        <f t="shared" si="124"/>
        <v>0.36153846153846153</v>
      </c>
      <c r="AO117" s="143">
        <f t="shared" si="125"/>
        <v>0.5047619047619047</v>
      </c>
    </row>
  </sheetData>
  <mergeCells count="7">
    <mergeCell ref="AK1:AO1"/>
    <mergeCell ref="G1:K1"/>
    <mergeCell ref="L1:P1"/>
    <mergeCell ref="V1:Z1"/>
    <mergeCell ref="AA1:AE1"/>
    <mergeCell ref="Q1:U1"/>
    <mergeCell ref="AF1:AJ1"/>
  </mergeCells>
  <printOptions/>
  <pageMargins left="0.41" right="0.42" top="0.5" bottom="0.6" header="0.39" footer="0.4"/>
  <pageSetup fitToHeight="0" horizontalDpi="600" verticalDpi="600" orientation="landscape" paperSize="9" scale="56" r:id="rId2"/>
  <headerFooter alignWithMargins="0">
    <oddFooter>&amp;LUniversität Bern, Controllerdienst, &amp;D&amp;C&amp;F\&amp;A&amp;RSeite &amp;P von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 Gerhard</dc:creator>
  <cp:keywords/>
  <dc:description/>
  <cp:lastModifiedBy>Tschantré Gerhard</cp:lastModifiedBy>
  <cp:lastPrinted>2006-12-13T10:53:00Z</cp:lastPrinted>
  <dcterms:created xsi:type="dcterms:W3CDTF">2006-10-05T10:50:25Z</dcterms:created>
  <dcterms:modified xsi:type="dcterms:W3CDTF">2007-03-21T15:16:35Z</dcterms:modified>
  <cp:category/>
  <cp:version/>
  <cp:contentType/>
  <cp:contentStatus/>
</cp:coreProperties>
</file>